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7815" activeTab="0"/>
  </bookViews>
  <sheets>
    <sheet name="Плевен" sheetId="1" r:id="rId1"/>
  </sheets>
  <definedNames/>
  <calcPr fullCalcOnLoad="1"/>
</workbook>
</file>

<file path=xl/sharedStrings.xml><?xml version="1.0" encoding="utf-8"?>
<sst xmlns="http://schemas.openxmlformats.org/spreadsheetml/2006/main" count="263" uniqueCount="67">
  <si>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</si>
  <si>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</si>
  <si>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</si>
  <si>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</si>
  <si>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</si>
  <si>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Размер на отчисленията</t>
  </si>
  <si>
    <t>Следва да постъпят в сметката на РИОСВ отчисления по чл. чл. 60 от ЗУО</t>
  </si>
  <si>
    <t>Следва да постъпят в сметката на РИОСВ отчисления по чл. 64 от ЗУО</t>
  </si>
  <si>
    <t>Обща сума на отчисленията, които следва да постъпят</t>
  </si>
  <si>
    <t>Постъпили в сметката на РИОСВ отчисления по чл. 60 от ЗУО</t>
  </si>
  <si>
    <t>Постъпили в сметката на РИОСВ отчисления по чл. 64 от ЗУО</t>
  </si>
  <si>
    <t>Обща сума на отчисленията, които са постъпили</t>
  </si>
  <si>
    <t>Непостъпили в сметката на РИОСВ отчисления по чл. 60 от ЗУО</t>
  </si>
  <si>
    <t>Непостъпили в сметката на РИОСВ отчисления по чл. 64 от ЗУО</t>
  </si>
  <si>
    <t>Обща сума на отчисленията, които остава да са постъпят</t>
  </si>
  <si>
    <t>забележки (констатации)</t>
  </si>
  <si>
    <t>месец</t>
  </si>
  <si>
    <t>количество (тонове)</t>
  </si>
  <si>
    <t xml:space="preserve"> по чл. 60 от ЗУО (лв/тон)</t>
  </si>
  <si>
    <t>почл. 64 от  ЗУО (лв/тон)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</si>
  <si>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</si>
  <si>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</si>
  <si>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</si>
  <si>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</si>
  <si>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</si>
  <si>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</si>
  <si>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</si>
  <si>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</si>
  <si>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</si>
  <si>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</si>
  <si>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</si>
  <si>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</si>
  <si>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</t>
  </si>
  <si>
    <t>Плевен</t>
  </si>
  <si>
    <t>Регионално депо Троян Априлци</t>
  </si>
  <si>
    <t>Троян  Априлци</t>
  </si>
  <si>
    <t xml:space="preserve">Регионално депо Ловеч </t>
  </si>
  <si>
    <t>Ловеч, Летница, Угърчин</t>
  </si>
  <si>
    <t>Общинско депо Белене</t>
  </si>
  <si>
    <t>Белене</t>
  </si>
  <si>
    <t>Общинско депо Гулянци</t>
  </si>
  <si>
    <t>Гулянци</t>
  </si>
  <si>
    <t>Общинско депо Искър</t>
  </si>
  <si>
    <t>Искър</t>
  </si>
  <si>
    <t>Общинско депо Левски</t>
  </si>
  <si>
    <t>Левски</t>
  </si>
  <si>
    <t>Общинско депо Луковит</t>
  </si>
  <si>
    <t>Луковит</t>
  </si>
  <si>
    <t>Общинско депо Никопол</t>
  </si>
  <si>
    <t>Никопол</t>
  </si>
  <si>
    <t>Общинско депо Долни Дъбник</t>
  </si>
  <si>
    <t>Долни Дъбник</t>
  </si>
  <si>
    <t>Общинско депо Долна Митрополия</t>
  </si>
  <si>
    <t>Долна Митрополия</t>
  </si>
  <si>
    <t>Общинско депо Плевен</t>
  </si>
  <si>
    <t>Общинско депо Пордим</t>
  </si>
  <si>
    <t>Пордим</t>
  </si>
  <si>
    <t>Общинско депо Тетевен</t>
  </si>
  <si>
    <t>Тетевен</t>
  </si>
  <si>
    <t>Общинско депо Червен бряг</t>
  </si>
  <si>
    <t>Червен бряг</t>
  </si>
  <si>
    <t>Общинско депо Ябланица</t>
  </si>
  <si>
    <t>Ябланица</t>
  </si>
  <si>
    <t>Kоличества депонирани отпадъци на депата в Р. България и заплатени отчисления за депониране, съгласно чл. 60 и чл. 64 от ЗУО по общини за периода януари ÷ декември 2015 г.</t>
  </si>
  <si>
    <t>2015г ОБЩО ЗА РИОСВ ПЛЕВЕН</t>
  </si>
  <si>
    <t>Натрупани от 1.01.2011 до 31.07.2015</t>
  </si>
  <si>
    <t>Налични към 31.12.2015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</si>
</sst>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 shrinkToFit="1"/>
    </xf>
    <xf numFmtId="0" fontId="6" fillId="35" borderId="14" xfId="0" applyFont="1" applyFill="1" applyBorder="1" applyAlignment="1">
      <alignment horizontal="center" vertical="center" wrapText="1" shrinkToFit="1"/>
    </xf>
    <xf numFmtId="0" fontId="6" fillId="36" borderId="14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 applyProtection="1">
      <alignment horizontal="center" vertical="center" wrapText="1"/>
      <protection locked="0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3" fontId="7" fillId="0" borderId="17" xfId="0" applyNumberFormat="1" applyFont="1" applyBorder="1" applyAlignment="1">
      <alignment vertical="center"/>
    </xf>
    <xf numFmtId="172" fontId="7" fillId="0" borderId="17" xfId="0" applyNumberFormat="1" applyFont="1" applyBorder="1" applyAlignment="1">
      <alignment horizontal="right" vertical="center"/>
    </xf>
    <xf numFmtId="172" fontId="7" fillId="0" borderId="18" xfId="0" applyNumberFormat="1" applyFont="1" applyBorder="1" applyAlignment="1">
      <alignment horizontal="right" vertical="center"/>
    </xf>
    <xf numFmtId="172" fontId="7" fillId="0" borderId="17" xfId="0" applyNumberFormat="1" applyFont="1" applyBorder="1" applyAlignment="1">
      <alignment vertical="center"/>
    </xf>
    <xf numFmtId="172" fontId="7" fillId="0" borderId="19" xfId="0" applyNumberFormat="1" applyFont="1" applyBorder="1" applyAlignment="1">
      <alignment vertical="center"/>
    </xf>
    <xf numFmtId="172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172" fontId="7" fillId="0" borderId="21" xfId="0" applyNumberFormat="1" applyFont="1" applyBorder="1" applyAlignment="1">
      <alignment horizontal="right" vertical="center"/>
    </xf>
    <xf numFmtId="172" fontId="7" fillId="0" borderId="16" xfId="0" applyNumberFormat="1" applyFont="1" applyBorder="1" applyAlignment="1">
      <alignment horizontal="right" vertical="center"/>
    </xf>
    <xf numFmtId="172" fontId="7" fillId="0" borderId="21" xfId="0" applyNumberFormat="1" applyFont="1" applyBorder="1" applyAlignment="1">
      <alignment vertical="center"/>
    </xf>
    <xf numFmtId="172" fontId="7" fillId="0" borderId="22" xfId="0" applyNumberFormat="1" applyFont="1" applyBorder="1" applyAlignment="1">
      <alignment vertical="center"/>
    </xf>
    <xf numFmtId="172" fontId="7" fillId="0" borderId="23" xfId="0" applyNumberFormat="1" applyFont="1" applyBorder="1" applyAlignment="1">
      <alignment vertical="center"/>
    </xf>
    <xf numFmtId="172" fontId="7" fillId="0" borderId="24" xfId="0" applyNumberFormat="1" applyFont="1" applyBorder="1" applyAlignment="1">
      <alignment horizontal="right" vertical="center"/>
    </xf>
    <xf numFmtId="172" fontId="7" fillId="0" borderId="24" xfId="0" applyNumberFormat="1" applyFont="1" applyBorder="1" applyAlignment="1">
      <alignment vertical="center"/>
    </xf>
    <xf numFmtId="172" fontId="7" fillId="0" borderId="25" xfId="0" applyNumberFormat="1" applyFont="1" applyBorder="1" applyAlignment="1">
      <alignment vertical="center"/>
    </xf>
    <xf numFmtId="172" fontId="7" fillId="0" borderId="26" xfId="0" applyNumberFormat="1" applyFont="1" applyBorder="1" applyAlignment="1">
      <alignment vertical="center"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172" fontId="7" fillId="33" borderId="27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7" fillId="33" borderId="28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3" fontId="6" fillId="0" borderId="24" xfId="0" applyNumberFormat="1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/>
    </xf>
    <xf numFmtId="3" fontId="7" fillId="0" borderId="24" xfId="0" applyNumberFormat="1" applyFont="1" applyBorder="1" applyAlignment="1">
      <alignment vertical="center"/>
    </xf>
    <xf numFmtId="0" fontId="7" fillId="33" borderId="15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3" fontId="6" fillId="33" borderId="33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7" fillId="33" borderId="34" xfId="0" applyNumberFormat="1" applyFont="1" applyFill="1" applyBorder="1" applyAlignment="1">
      <alignment/>
    </xf>
    <xf numFmtId="172" fontId="7" fillId="33" borderId="33" xfId="0" applyNumberFormat="1" applyFont="1" applyFill="1" applyBorder="1" applyAlignment="1">
      <alignment/>
    </xf>
    <xf numFmtId="172" fontId="7" fillId="33" borderId="35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172" fontId="6" fillId="33" borderId="33" xfId="0" applyNumberFormat="1" applyFont="1" applyFill="1" applyBorder="1" applyAlignment="1">
      <alignment/>
    </xf>
    <xf numFmtId="172" fontId="6" fillId="33" borderId="15" xfId="0" applyNumberFormat="1" applyFont="1" applyFill="1" applyBorder="1" applyAlignment="1">
      <alignment/>
    </xf>
    <xf numFmtId="172" fontId="6" fillId="33" borderId="14" xfId="0" applyNumberFormat="1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3" fontId="13" fillId="37" borderId="0" xfId="0" applyNumberFormat="1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15" fillId="37" borderId="0" xfId="0" applyFont="1" applyFill="1" applyAlignment="1">
      <alignment/>
    </xf>
    <xf numFmtId="0" fontId="7" fillId="0" borderId="3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72" fontId="7" fillId="0" borderId="33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PageLayoutView="0" workbookViewId="0" topLeftCell="A1">
      <pane ySplit="6" topLeftCell="A181" activePane="bottomLeft" state="frozen"/>
      <selection pane="topLeft" activeCell="A1" sqref="A1"/>
      <selection pane="bottomLeft" activeCell="K221" sqref="K221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9.57421875" style="0" customWidth="1"/>
    <col min="5" max="7" width="10.00390625" style="0" customWidth="1"/>
    <col min="8" max="14" width="12.8515625" style="0" customWidth="1"/>
    <col min="15" max="15" width="13.57421875" style="0" customWidth="1"/>
    <col min="16" max="16" width="12.8515625" style="0" customWidth="1"/>
    <col min="17" max="17" width="19.421875" style="0" customWidth="1"/>
  </cols>
  <sheetData>
    <row r="1" spans="1:17" ht="30" customHeight="1" thickBot="1">
      <c r="A1" s="120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2"/>
    </row>
    <row r="2" spans="1:17" ht="16.5" thickBot="1">
      <c r="A2" s="1"/>
      <c r="B2" s="2" t="s">
        <v>0</v>
      </c>
      <c r="C2" s="123" t="s">
        <v>33</v>
      </c>
      <c r="D2" s="124"/>
      <c r="E2" s="3"/>
      <c r="F2" s="4"/>
      <c r="G2" s="5"/>
      <c r="H2" s="5"/>
      <c r="I2" s="5"/>
      <c r="J2" s="5"/>
      <c r="K2" s="4"/>
      <c r="L2" s="4"/>
      <c r="M2" s="4"/>
      <c r="N2" s="4"/>
      <c r="O2" s="4"/>
      <c r="P2" s="4"/>
      <c r="Q2" s="6"/>
    </row>
    <row r="3" spans="1:17" ht="12.75">
      <c r="A3" s="113" t="s">
        <v>1</v>
      </c>
      <c r="B3" s="113" t="s">
        <v>2</v>
      </c>
      <c r="C3" s="125" t="s">
        <v>3</v>
      </c>
      <c r="D3" s="128" t="s">
        <v>4</v>
      </c>
      <c r="E3" s="129"/>
      <c r="F3" s="142" t="s">
        <v>5</v>
      </c>
      <c r="G3" s="143"/>
      <c r="H3" s="148" t="s">
        <v>6</v>
      </c>
      <c r="I3" s="148" t="s">
        <v>7</v>
      </c>
      <c r="J3" s="148" t="s">
        <v>8</v>
      </c>
      <c r="K3" s="134" t="s">
        <v>9</v>
      </c>
      <c r="L3" s="134" t="s">
        <v>10</v>
      </c>
      <c r="M3" s="134" t="s">
        <v>11</v>
      </c>
      <c r="N3" s="137" t="s">
        <v>12</v>
      </c>
      <c r="O3" s="137" t="s">
        <v>13</v>
      </c>
      <c r="P3" s="117" t="s">
        <v>14</v>
      </c>
      <c r="Q3" s="113" t="s">
        <v>15</v>
      </c>
    </row>
    <row r="4" spans="1:17" ht="12.75">
      <c r="A4" s="114"/>
      <c r="B4" s="85"/>
      <c r="C4" s="126"/>
      <c r="D4" s="130"/>
      <c r="E4" s="131"/>
      <c r="F4" s="144"/>
      <c r="G4" s="145"/>
      <c r="H4" s="149"/>
      <c r="I4" s="149"/>
      <c r="J4" s="149"/>
      <c r="K4" s="135"/>
      <c r="L4" s="135"/>
      <c r="M4" s="135"/>
      <c r="N4" s="138"/>
      <c r="O4" s="140"/>
      <c r="P4" s="118"/>
      <c r="Q4" s="114"/>
    </row>
    <row r="5" spans="1:17" ht="13.5" thickBot="1">
      <c r="A5" s="114"/>
      <c r="B5" s="85"/>
      <c r="C5" s="126"/>
      <c r="D5" s="132"/>
      <c r="E5" s="133"/>
      <c r="F5" s="146"/>
      <c r="G5" s="147"/>
      <c r="H5" s="149"/>
      <c r="I5" s="149"/>
      <c r="J5" s="149"/>
      <c r="K5" s="135"/>
      <c r="L5" s="135"/>
      <c r="M5" s="135"/>
      <c r="N5" s="138"/>
      <c r="O5" s="140"/>
      <c r="P5" s="118"/>
      <c r="Q5" s="114"/>
    </row>
    <row r="6" spans="1:17" ht="45" customHeight="1" thickBot="1">
      <c r="A6" s="115"/>
      <c r="B6" s="86"/>
      <c r="C6" s="127"/>
      <c r="D6" s="7" t="s">
        <v>16</v>
      </c>
      <c r="E6" s="8" t="s">
        <v>17</v>
      </c>
      <c r="F6" s="9" t="s">
        <v>18</v>
      </c>
      <c r="G6" s="9" t="s">
        <v>19</v>
      </c>
      <c r="H6" s="150"/>
      <c r="I6" s="150"/>
      <c r="J6" s="150"/>
      <c r="K6" s="136"/>
      <c r="L6" s="136"/>
      <c r="M6" s="136"/>
      <c r="N6" s="139"/>
      <c r="O6" s="141"/>
      <c r="P6" s="119"/>
      <c r="Q6" s="115"/>
    </row>
    <row r="7" spans="1:17" ht="13.5" thickBot="1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2">
        <v>7</v>
      </c>
      <c r="H7" s="11">
        <v>8</v>
      </c>
      <c r="I7" s="13">
        <v>9</v>
      </c>
      <c r="J7" s="11">
        <v>10</v>
      </c>
      <c r="K7" s="11">
        <v>11</v>
      </c>
      <c r="L7" s="11">
        <v>12</v>
      </c>
      <c r="M7" s="14">
        <v>13</v>
      </c>
      <c r="N7" s="10">
        <v>14</v>
      </c>
      <c r="O7" s="10">
        <v>15</v>
      </c>
      <c r="P7" s="14">
        <v>16</v>
      </c>
      <c r="Q7" s="15">
        <v>17</v>
      </c>
    </row>
    <row r="8" spans="1:17" ht="13.5" thickBot="1">
      <c r="A8" s="102">
        <v>1</v>
      </c>
      <c r="B8" s="105" t="s">
        <v>34</v>
      </c>
      <c r="C8" s="113" t="s">
        <v>35</v>
      </c>
      <c r="D8" s="16" t="s">
        <v>20</v>
      </c>
      <c r="E8" s="17">
        <v>798.8</v>
      </c>
      <c r="F8" s="95">
        <v>2</v>
      </c>
      <c r="G8" s="98">
        <v>28</v>
      </c>
      <c r="H8" s="18">
        <f>(E8*F8)</f>
        <v>1597.6</v>
      </c>
      <c r="I8" s="19">
        <f>SUM(G8*E8)</f>
        <v>22366.399999999998</v>
      </c>
      <c r="J8" s="18">
        <f>SUM(H8,I8)</f>
        <v>23963.999999999996</v>
      </c>
      <c r="K8" s="20">
        <v>1597.6</v>
      </c>
      <c r="L8" s="21">
        <v>22366.4</v>
      </c>
      <c r="M8" s="20"/>
      <c r="N8" s="22">
        <f>SUM(H8-K8)</f>
        <v>0</v>
      </c>
      <c r="O8" s="21">
        <f>SUM(I8-L8)</f>
        <v>-3.637978807091713E-12</v>
      </c>
      <c r="P8" s="20">
        <f>SUM(N8:O8)</f>
        <v>-3.637978807091713E-12</v>
      </c>
      <c r="Q8" s="82"/>
    </row>
    <row r="9" spans="1:17" ht="13.5" thickBot="1">
      <c r="A9" s="103"/>
      <c r="B9" s="85"/>
      <c r="C9" s="114"/>
      <c r="D9" s="16" t="s">
        <v>21</v>
      </c>
      <c r="E9" s="23">
        <v>693.28</v>
      </c>
      <c r="F9" s="96"/>
      <c r="G9" s="99"/>
      <c r="H9" s="24">
        <f>(E9*F8)</f>
        <v>1386.56</v>
      </c>
      <c r="I9" s="25">
        <f>SUM(E9*G8)</f>
        <v>19411.84</v>
      </c>
      <c r="J9" s="24">
        <f>SUM(H9,I9)</f>
        <v>20798.4</v>
      </c>
      <c r="K9" s="26">
        <v>1386.56</v>
      </c>
      <c r="L9" s="27">
        <v>19411.84</v>
      </c>
      <c r="M9" s="26"/>
      <c r="N9" s="28">
        <f>SUM(H9-K9)</f>
        <v>0</v>
      </c>
      <c r="O9" s="27">
        <f>SUM(I9-L9)</f>
        <v>0</v>
      </c>
      <c r="P9" s="20">
        <f aca="true" t="shared" si="0" ref="P9:P17">SUM(N9:O9)</f>
        <v>0</v>
      </c>
      <c r="Q9" s="83"/>
    </row>
    <row r="10" spans="1:17" ht="13.5" thickBot="1">
      <c r="A10" s="103"/>
      <c r="B10" s="85"/>
      <c r="C10" s="114"/>
      <c r="D10" s="16" t="s">
        <v>22</v>
      </c>
      <c r="E10" s="23">
        <v>839.28</v>
      </c>
      <c r="F10" s="96"/>
      <c r="G10" s="99"/>
      <c r="H10" s="24">
        <f>(E10*F8)</f>
        <v>1678.56</v>
      </c>
      <c r="I10" s="25">
        <f>SUM(E10*G8)</f>
        <v>23499.84</v>
      </c>
      <c r="J10" s="24">
        <f aca="true" t="shared" si="1" ref="J10:J18">SUM(H10,I10)</f>
        <v>25178.4</v>
      </c>
      <c r="K10" s="26">
        <v>1678.56</v>
      </c>
      <c r="L10" s="27">
        <v>23499.84</v>
      </c>
      <c r="M10" s="26"/>
      <c r="N10" s="28">
        <f aca="true" t="shared" si="2" ref="N10:N18">SUM(H10-K10)</f>
        <v>0</v>
      </c>
      <c r="O10" s="27">
        <f aca="true" t="shared" si="3" ref="O10:O18">SUM(I10-L10)</f>
        <v>0</v>
      </c>
      <c r="P10" s="20">
        <f t="shared" si="0"/>
        <v>0</v>
      </c>
      <c r="Q10" s="83"/>
    </row>
    <row r="11" spans="1:17" ht="13.5" thickBot="1">
      <c r="A11" s="103"/>
      <c r="B11" s="85"/>
      <c r="C11" s="114"/>
      <c r="D11" s="16" t="s">
        <v>23</v>
      </c>
      <c r="E11" s="23">
        <v>1023</v>
      </c>
      <c r="F11" s="96"/>
      <c r="G11" s="99"/>
      <c r="H11" s="24">
        <f>(E11*F8)</f>
        <v>2046</v>
      </c>
      <c r="I11" s="25">
        <f>SUM(E11*G8)</f>
        <v>28644</v>
      </c>
      <c r="J11" s="24">
        <f t="shared" si="1"/>
        <v>30690</v>
      </c>
      <c r="K11" s="26">
        <v>2046</v>
      </c>
      <c r="L11" s="27">
        <v>28644</v>
      </c>
      <c r="M11" s="26"/>
      <c r="N11" s="28">
        <f t="shared" si="2"/>
        <v>0</v>
      </c>
      <c r="O11" s="27">
        <f t="shared" si="3"/>
        <v>0</v>
      </c>
      <c r="P11" s="20">
        <f t="shared" si="0"/>
        <v>0</v>
      </c>
      <c r="Q11" s="83"/>
    </row>
    <row r="12" spans="1:17" ht="13.5" thickBot="1">
      <c r="A12" s="103"/>
      <c r="B12" s="85"/>
      <c r="C12" s="114"/>
      <c r="D12" s="16" t="s">
        <v>24</v>
      </c>
      <c r="E12" s="23">
        <v>702.66</v>
      </c>
      <c r="F12" s="96"/>
      <c r="G12" s="99"/>
      <c r="H12" s="24">
        <f>(E12*F8)</f>
        <v>1405.32</v>
      </c>
      <c r="I12" s="25">
        <f>SUM(E12*G8)</f>
        <v>19674.48</v>
      </c>
      <c r="J12" s="24">
        <f t="shared" si="1"/>
        <v>21079.8</v>
      </c>
      <c r="K12" s="26">
        <v>1405.32</v>
      </c>
      <c r="L12" s="27">
        <v>19674.48</v>
      </c>
      <c r="M12" s="26"/>
      <c r="N12" s="28">
        <f t="shared" si="2"/>
        <v>0</v>
      </c>
      <c r="O12" s="27">
        <f t="shared" si="3"/>
        <v>0</v>
      </c>
      <c r="P12" s="20">
        <f t="shared" si="0"/>
        <v>0</v>
      </c>
      <c r="Q12" s="83"/>
    </row>
    <row r="13" spans="1:17" ht="13.5" thickBot="1">
      <c r="A13" s="103"/>
      <c r="B13" s="106"/>
      <c r="C13" s="114"/>
      <c r="D13" s="16" t="s">
        <v>25</v>
      </c>
      <c r="E13" s="23">
        <v>507.62</v>
      </c>
      <c r="F13" s="96"/>
      <c r="G13" s="99"/>
      <c r="H13" s="24">
        <f>(E13*F8)</f>
        <v>1015.24</v>
      </c>
      <c r="I13" s="25">
        <f>SUM(E13*G8)</f>
        <v>14213.36</v>
      </c>
      <c r="J13" s="24">
        <f t="shared" si="1"/>
        <v>15228.6</v>
      </c>
      <c r="K13" s="26">
        <v>1015.24</v>
      </c>
      <c r="L13" s="27">
        <v>14213.36</v>
      </c>
      <c r="M13" s="26"/>
      <c r="N13" s="28">
        <f t="shared" si="2"/>
        <v>0</v>
      </c>
      <c r="O13" s="27">
        <f t="shared" si="3"/>
        <v>0</v>
      </c>
      <c r="P13" s="20">
        <f t="shared" si="0"/>
        <v>0</v>
      </c>
      <c r="Q13" s="83"/>
    </row>
    <row r="14" spans="1:17" ht="13.5" thickBot="1">
      <c r="A14" s="103"/>
      <c r="B14" s="84"/>
      <c r="C14" s="114"/>
      <c r="D14" s="16" t="s">
        <v>26</v>
      </c>
      <c r="E14" s="23">
        <v>721.56</v>
      </c>
      <c r="F14" s="96"/>
      <c r="G14" s="99"/>
      <c r="H14" s="24">
        <f>(E14*F8)</f>
        <v>1443.12</v>
      </c>
      <c r="I14" s="25">
        <f>SUM(E14*G8)</f>
        <v>20203.68</v>
      </c>
      <c r="J14" s="24">
        <f t="shared" si="1"/>
        <v>21646.8</v>
      </c>
      <c r="K14" s="26">
        <v>1443.12</v>
      </c>
      <c r="L14" s="27">
        <v>20203.68</v>
      </c>
      <c r="M14" s="26"/>
      <c r="N14" s="28">
        <v>0</v>
      </c>
      <c r="O14" s="27">
        <f t="shared" si="3"/>
        <v>0</v>
      </c>
      <c r="P14" s="20">
        <f t="shared" si="0"/>
        <v>0</v>
      </c>
      <c r="Q14" s="83"/>
    </row>
    <row r="15" spans="1:17" ht="13.5" thickBot="1">
      <c r="A15" s="103"/>
      <c r="B15" s="85"/>
      <c r="C15" s="114"/>
      <c r="D15" s="16" t="s">
        <v>27</v>
      </c>
      <c r="E15" s="23">
        <v>603.82</v>
      </c>
      <c r="F15" s="96"/>
      <c r="G15" s="99"/>
      <c r="H15" s="24">
        <f>(E15*F8)</f>
        <v>1207.64</v>
      </c>
      <c r="I15" s="25">
        <f>SUM(E15*G8)</f>
        <v>16906.960000000003</v>
      </c>
      <c r="J15" s="24">
        <f t="shared" si="1"/>
        <v>18114.600000000002</v>
      </c>
      <c r="K15" s="26">
        <v>1207.64</v>
      </c>
      <c r="L15" s="27">
        <v>16906.96</v>
      </c>
      <c r="M15" s="26"/>
      <c r="N15" s="28">
        <f t="shared" si="2"/>
        <v>0</v>
      </c>
      <c r="O15" s="27">
        <f t="shared" si="3"/>
        <v>3.637978807091713E-12</v>
      </c>
      <c r="P15" s="20">
        <f t="shared" si="0"/>
        <v>3.637978807091713E-12</v>
      </c>
      <c r="Q15" s="83"/>
    </row>
    <row r="16" spans="1:17" ht="13.5" thickBot="1">
      <c r="A16" s="103"/>
      <c r="B16" s="85"/>
      <c r="C16" s="114"/>
      <c r="D16" s="16" t="s">
        <v>28</v>
      </c>
      <c r="E16" s="23">
        <v>515.58</v>
      </c>
      <c r="F16" s="96"/>
      <c r="G16" s="99"/>
      <c r="H16" s="24">
        <f>(E16*F8)</f>
        <v>1031.16</v>
      </c>
      <c r="I16" s="25">
        <f>SUM(E16*G8)</f>
        <v>14436.240000000002</v>
      </c>
      <c r="J16" s="24">
        <f t="shared" si="1"/>
        <v>15467.400000000001</v>
      </c>
      <c r="K16" s="26">
        <v>1031.16</v>
      </c>
      <c r="L16" s="27">
        <v>14436.24</v>
      </c>
      <c r="M16" s="26"/>
      <c r="N16" s="28">
        <f t="shared" si="2"/>
        <v>0</v>
      </c>
      <c r="O16" s="27">
        <f t="shared" si="3"/>
        <v>1.8189894035458565E-12</v>
      </c>
      <c r="P16" s="20">
        <f t="shared" si="0"/>
        <v>1.8189894035458565E-12</v>
      </c>
      <c r="Q16" s="83"/>
    </row>
    <row r="17" spans="1:17" ht="12.75">
      <c r="A17" s="103"/>
      <c r="B17" s="85"/>
      <c r="C17" s="114"/>
      <c r="D17" s="16" t="s">
        <v>29</v>
      </c>
      <c r="E17" s="23">
        <v>611.62</v>
      </c>
      <c r="F17" s="96"/>
      <c r="G17" s="99"/>
      <c r="H17" s="24">
        <f>(E17*F8)</f>
        <v>1223.24</v>
      </c>
      <c r="I17" s="25">
        <f>SUM(E17*G8)</f>
        <v>17125.36</v>
      </c>
      <c r="J17" s="24">
        <f t="shared" si="1"/>
        <v>18348.600000000002</v>
      </c>
      <c r="K17" s="26">
        <v>1223.24</v>
      </c>
      <c r="L17" s="27">
        <v>17125.36</v>
      </c>
      <c r="M17" s="26"/>
      <c r="N17" s="28">
        <f t="shared" si="2"/>
        <v>0</v>
      </c>
      <c r="O17" s="27">
        <f t="shared" si="3"/>
        <v>0</v>
      </c>
      <c r="P17" s="20">
        <f t="shared" si="0"/>
        <v>0</v>
      </c>
      <c r="Q17" s="83"/>
    </row>
    <row r="18" spans="1:17" ht="12.75">
      <c r="A18" s="103"/>
      <c r="B18" s="85"/>
      <c r="C18" s="114"/>
      <c r="D18" s="16" t="s">
        <v>30</v>
      </c>
      <c r="E18" s="23">
        <v>591.92</v>
      </c>
      <c r="F18" s="96"/>
      <c r="G18" s="99"/>
      <c r="H18" s="24">
        <f>(E18*F8)</f>
        <v>1183.84</v>
      </c>
      <c r="I18" s="25">
        <f>SUM(E18*G8)</f>
        <v>16573.76</v>
      </c>
      <c r="J18" s="24">
        <f t="shared" si="1"/>
        <v>17757.6</v>
      </c>
      <c r="K18" s="26">
        <v>1183.84</v>
      </c>
      <c r="L18" s="27">
        <v>16573.76</v>
      </c>
      <c r="M18" s="26"/>
      <c r="N18" s="28">
        <f t="shared" si="2"/>
        <v>0</v>
      </c>
      <c r="O18" s="27">
        <f t="shared" si="3"/>
        <v>0</v>
      </c>
      <c r="P18" s="26">
        <f>SUM(N18:O18)</f>
        <v>0</v>
      </c>
      <c r="Q18" s="83"/>
    </row>
    <row r="19" spans="1:17" ht="13.5" thickBot="1">
      <c r="A19" s="104"/>
      <c r="B19" s="86"/>
      <c r="C19" s="115"/>
      <c r="D19" s="56" t="s">
        <v>31</v>
      </c>
      <c r="E19" s="60">
        <v>472.56</v>
      </c>
      <c r="F19" s="97"/>
      <c r="G19" s="100"/>
      <c r="H19" s="29">
        <f>SUM(E19*F8)</f>
        <v>945.12</v>
      </c>
      <c r="I19" s="25">
        <f>SUM(E19*G8)</f>
        <v>13231.68</v>
      </c>
      <c r="J19" s="29">
        <f>SUM(H19,I19)</f>
        <v>14176.800000000001</v>
      </c>
      <c r="K19" s="30">
        <v>945.12</v>
      </c>
      <c r="L19" s="31">
        <v>13231.68</v>
      </c>
      <c r="M19" s="30"/>
      <c r="N19" s="32">
        <f>SUM(H19-K19)</f>
        <v>0</v>
      </c>
      <c r="O19" s="31">
        <f>SUM(I19-L19)</f>
        <v>0</v>
      </c>
      <c r="P19" s="30">
        <f>SUM(N19:O19)</f>
        <v>0</v>
      </c>
      <c r="Q19" s="101"/>
    </row>
    <row r="20" spans="1:17" ht="13.5" thickBot="1">
      <c r="A20" s="33"/>
      <c r="B20" s="72">
        <v>2015</v>
      </c>
      <c r="C20" s="35"/>
      <c r="D20" s="36" t="s">
        <v>32</v>
      </c>
      <c r="E20" s="37">
        <f>SUM(E8,E9,E10,E11,E12,E13,E14,E15,E16,E17,E18,E19)</f>
        <v>8081.699999999999</v>
      </c>
      <c r="F20" s="35"/>
      <c r="G20" s="34"/>
      <c r="H20" s="38">
        <f>SUM(H8:H19)</f>
        <v>16163.399999999998</v>
      </c>
      <c r="I20" s="39">
        <f>SUM(I8:I19)</f>
        <v>226287.59999999998</v>
      </c>
      <c r="J20" s="39">
        <f>SUM(J8:J19)</f>
        <v>242450.99999999997</v>
      </c>
      <c r="K20" s="40">
        <f>SUM(K8:K19)</f>
        <v>16163.399999999998</v>
      </c>
      <c r="L20" s="40">
        <f>SUM(L8:L19)</f>
        <v>226287.59999999998</v>
      </c>
      <c r="M20" s="41">
        <f>SUM(M8,M9,M10,M11,M12,M14,M13,M15,M16,M17,M18,M19)</f>
        <v>0</v>
      </c>
      <c r="N20" s="41">
        <f>SUM(N8:N19)</f>
        <v>0</v>
      </c>
      <c r="O20" s="41">
        <f>SUM(O8:O19)</f>
        <v>1.8189894035458565E-12</v>
      </c>
      <c r="P20" s="41">
        <f>SUM(P8:P19)</f>
        <v>1.8189894035458565E-12</v>
      </c>
      <c r="Q20" s="42"/>
    </row>
    <row r="21" spans="1:17" ht="13.5" thickBot="1">
      <c r="A21" s="61"/>
      <c r="B21" s="62" t="s">
        <v>66</v>
      </c>
      <c r="C21" s="63"/>
      <c r="D21" s="64"/>
      <c r="E21" s="65"/>
      <c r="F21" s="63"/>
      <c r="G21" s="61"/>
      <c r="H21" s="66"/>
      <c r="I21" s="67"/>
      <c r="J21" s="68"/>
      <c r="K21" s="73">
        <v>101332.61</v>
      </c>
      <c r="L21" s="74">
        <v>705073.8</v>
      </c>
      <c r="M21" s="69"/>
      <c r="N21" s="70"/>
      <c r="O21" s="69"/>
      <c r="P21" s="69"/>
      <c r="Q21" s="71"/>
    </row>
    <row r="22" spans="1:17" ht="12.75">
      <c r="A22" s="110">
        <v>2</v>
      </c>
      <c r="B22" s="90" t="s">
        <v>36</v>
      </c>
      <c r="C22" s="113" t="s">
        <v>37</v>
      </c>
      <c r="D22" s="43" t="s">
        <v>20</v>
      </c>
      <c r="E22" s="43">
        <v>1788.8</v>
      </c>
      <c r="F22" s="95">
        <v>1.76</v>
      </c>
      <c r="G22" s="98">
        <v>28</v>
      </c>
      <c r="H22" s="18">
        <f>(E22*F22)</f>
        <v>3148.288</v>
      </c>
      <c r="I22" s="19">
        <f>SUM(G22*E22)</f>
        <v>50086.4</v>
      </c>
      <c r="J22" s="18">
        <f>SUM(H22,I22)</f>
        <v>53234.688</v>
      </c>
      <c r="K22" s="20">
        <v>3148.29</v>
      </c>
      <c r="L22" s="21">
        <v>50086.4</v>
      </c>
      <c r="M22" s="20">
        <f>SUM(K22:L22)</f>
        <v>53234.69</v>
      </c>
      <c r="N22" s="22">
        <f>SUM(H22-K22)</f>
        <v>-0.0019999999999527063</v>
      </c>
      <c r="O22" s="21">
        <f>SUM(I22-L22)</f>
        <v>0</v>
      </c>
      <c r="P22" s="20">
        <f>SUM(N22:O22)</f>
        <v>-0.0019999999999527063</v>
      </c>
      <c r="Q22" s="82"/>
    </row>
    <row r="23" spans="1:17" ht="12.75">
      <c r="A23" s="111"/>
      <c r="B23" s="91"/>
      <c r="C23" s="114"/>
      <c r="D23" s="44" t="s">
        <v>21</v>
      </c>
      <c r="E23" s="44">
        <v>1716.8</v>
      </c>
      <c r="F23" s="96"/>
      <c r="G23" s="99"/>
      <c r="H23" s="24">
        <f>(E23*F22)</f>
        <v>3021.5679999999998</v>
      </c>
      <c r="I23" s="25">
        <f>SUM(E23*G22)</f>
        <v>48070.4</v>
      </c>
      <c r="J23" s="24">
        <f>SUM(H23,I23)</f>
        <v>51091.968</v>
      </c>
      <c r="K23" s="26">
        <v>3021.57</v>
      </c>
      <c r="L23" s="27">
        <v>48070.4</v>
      </c>
      <c r="M23" s="26">
        <f aca="true" t="shared" si="4" ref="M23:M33">SUM(K23:L23)</f>
        <v>51091.97</v>
      </c>
      <c r="N23" s="28">
        <f>SUM(H23-K23)</f>
        <v>-0.0020000000004074536</v>
      </c>
      <c r="O23" s="27">
        <f>SUM(I23-L23)</f>
        <v>0</v>
      </c>
      <c r="P23" s="26">
        <f aca="true" t="shared" si="5" ref="P23:P33">SUM(N23:O23)</f>
        <v>-0.0020000000004074536</v>
      </c>
      <c r="Q23" s="83"/>
    </row>
    <row r="24" spans="1:17" ht="12.75">
      <c r="A24" s="111"/>
      <c r="B24" s="91"/>
      <c r="C24" s="114"/>
      <c r="D24" s="44" t="s">
        <v>22</v>
      </c>
      <c r="E24" s="44">
        <v>2216.88</v>
      </c>
      <c r="F24" s="96"/>
      <c r="G24" s="99"/>
      <c r="H24" s="24">
        <f>(E24*F22)</f>
        <v>3901.7088000000003</v>
      </c>
      <c r="I24" s="25">
        <f>SUM(E24*G22)</f>
        <v>62072.64</v>
      </c>
      <c r="J24" s="24">
        <f aca="true" t="shared" si="6" ref="J24:J32">SUM(H24,I24)</f>
        <v>65974.3488</v>
      </c>
      <c r="K24" s="26">
        <v>3901.71</v>
      </c>
      <c r="L24" s="27">
        <v>62072.64</v>
      </c>
      <c r="M24" s="26">
        <f t="shared" si="4"/>
        <v>65974.35</v>
      </c>
      <c r="N24" s="28">
        <f>SUM(H24-K24)</f>
        <v>-0.0011999999996987754</v>
      </c>
      <c r="O24" s="27">
        <f aca="true" t="shared" si="7" ref="O24:O32">SUM(I24-L24)</f>
        <v>0</v>
      </c>
      <c r="P24" s="26">
        <f t="shared" si="5"/>
        <v>-0.0011999999996987754</v>
      </c>
      <c r="Q24" s="83"/>
    </row>
    <row r="25" spans="1:17" ht="12.75">
      <c r="A25" s="111"/>
      <c r="B25" s="91"/>
      <c r="C25" s="114"/>
      <c r="D25" s="44" t="s">
        <v>23</v>
      </c>
      <c r="E25" s="44">
        <v>2184.84</v>
      </c>
      <c r="F25" s="96"/>
      <c r="G25" s="99"/>
      <c r="H25" s="24">
        <f>(E25*F22)</f>
        <v>3845.3184</v>
      </c>
      <c r="I25" s="25">
        <f>SUM(E25*G22)</f>
        <v>61175.520000000004</v>
      </c>
      <c r="J25" s="24">
        <f t="shared" si="6"/>
        <v>65020.83840000001</v>
      </c>
      <c r="K25" s="26">
        <v>3845.32</v>
      </c>
      <c r="L25" s="27">
        <v>61175.52</v>
      </c>
      <c r="M25" s="26">
        <f t="shared" si="4"/>
        <v>65020.84</v>
      </c>
      <c r="N25" s="28">
        <f>SUM(H25-K25)</f>
        <v>-0.0016000000000531145</v>
      </c>
      <c r="O25" s="27">
        <f t="shared" si="7"/>
        <v>7.275957614183426E-12</v>
      </c>
      <c r="P25" s="26">
        <f t="shared" si="5"/>
        <v>-0.0015999999927771569</v>
      </c>
      <c r="Q25" s="83"/>
    </row>
    <row r="26" spans="1:17" ht="12.75">
      <c r="A26" s="111"/>
      <c r="B26" s="91"/>
      <c r="C26" s="114"/>
      <c r="D26" s="44" t="s">
        <v>24</v>
      </c>
      <c r="E26" s="44">
        <v>2430.96</v>
      </c>
      <c r="F26" s="96"/>
      <c r="G26" s="99"/>
      <c r="H26" s="24">
        <f>(E26*F22)</f>
        <v>4278.4896</v>
      </c>
      <c r="I26" s="25">
        <f>SUM(E26*G22)</f>
        <v>68066.88</v>
      </c>
      <c r="J26" s="24">
        <f t="shared" si="6"/>
        <v>72345.3696</v>
      </c>
      <c r="K26" s="26">
        <v>4278.49</v>
      </c>
      <c r="L26" s="27">
        <v>68066.88</v>
      </c>
      <c r="M26" s="26">
        <f t="shared" si="4"/>
        <v>72345.37000000001</v>
      </c>
      <c r="N26" s="28">
        <f>SUM(H26-K26)</f>
        <v>-0.0003999999998995918</v>
      </c>
      <c r="O26" s="27">
        <f t="shared" si="7"/>
        <v>0</v>
      </c>
      <c r="P26" s="26">
        <f t="shared" si="5"/>
        <v>-0.0003999999998995918</v>
      </c>
      <c r="Q26" s="83"/>
    </row>
    <row r="27" spans="1:17" ht="12.75">
      <c r="A27" s="111"/>
      <c r="B27" s="91"/>
      <c r="C27" s="114"/>
      <c r="D27" s="44" t="s">
        <v>25</v>
      </c>
      <c r="E27" s="44">
        <v>3020.06</v>
      </c>
      <c r="F27" s="96"/>
      <c r="G27" s="99"/>
      <c r="H27" s="24">
        <f>(E27*F22)</f>
        <v>5315.3056</v>
      </c>
      <c r="I27" s="25">
        <f>SUM(E27*G22)</f>
        <v>84561.68</v>
      </c>
      <c r="J27" s="24">
        <f t="shared" si="6"/>
        <v>89876.98559999999</v>
      </c>
      <c r="K27" s="26">
        <v>5315.31</v>
      </c>
      <c r="L27" s="27">
        <v>84561.68</v>
      </c>
      <c r="M27" s="26">
        <f t="shared" si="4"/>
        <v>89876.98999999999</v>
      </c>
      <c r="N27" s="28">
        <f>SUM(H27-K27)</f>
        <v>-0.004400000000714499</v>
      </c>
      <c r="O27" s="27">
        <f t="shared" si="7"/>
        <v>0</v>
      </c>
      <c r="P27" s="26">
        <f t="shared" si="5"/>
        <v>-0.004400000000714499</v>
      </c>
      <c r="Q27" s="83"/>
    </row>
    <row r="28" spans="1:17" ht="12.75">
      <c r="A28" s="111"/>
      <c r="B28" s="91"/>
      <c r="C28" s="114"/>
      <c r="D28" s="44" t="s">
        <v>26</v>
      </c>
      <c r="E28" s="44">
        <v>2904.22</v>
      </c>
      <c r="F28" s="96"/>
      <c r="G28" s="99"/>
      <c r="H28" s="24">
        <f>(E28*F22)</f>
        <v>5111.4272</v>
      </c>
      <c r="I28" s="25">
        <f>SUM(E28*G22)</f>
        <v>81318.15999999999</v>
      </c>
      <c r="J28" s="24">
        <f t="shared" si="6"/>
        <v>86429.5872</v>
      </c>
      <c r="K28" s="26">
        <v>5111.43</v>
      </c>
      <c r="L28" s="27">
        <v>81318.16</v>
      </c>
      <c r="M28" s="26">
        <f t="shared" si="4"/>
        <v>86429.59</v>
      </c>
      <c r="N28" s="28">
        <v>0</v>
      </c>
      <c r="O28" s="27">
        <f t="shared" si="7"/>
        <v>-1.4551915228366852E-11</v>
      </c>
      <c r="P28" s="26">
        <f t="shared" si="5"/>
        <v>-1.4551915228366852E-11</v>
      </c>
      <c r="Q28" s="83"/>
    </row>
    <row r="29" spans="1:17" ht="12.75">
      <c r="A29" s="111"/>
      <c r="B29" s="91"/>
      <c r="C29" s="114"/>
      <c r="D29" s="44" t="s">
        <v>27</v>
      </c>
      <c r="E29" s="44">
        <v>2391.92</v>
      </c>
      <c r="F29" s="96"/>
      <c r="G29" s="99"/>
      <c r="H29" s="24">
        <f>(E29*F22)</f>
        <v>4209.7792</v>
      </c>
      <c r="I29" s="25">
        <f>SUM(E29*G22)</f>
        <v>66973.76000000001</v>
      </c>
      <c r="J29" s="24">
        <f>SUM(H29,I29)</f>
        <v>71183.53920000001</v>
      </c>
      <c r="K29" s="26">
        <v>4209.78</v>
      </c>
      <c r="L29" s="27">
        <v>66973.76</v>
      </c>
      <c r="M29" s="26">
        <f t="shared" si="4"/>
        <v>71183.54</v>
      </c>
      <c r="N29" s="28">
        <f>SUM(H29-K29)</f>
        <v>-0.0007999999997991836</v>
      </c>
      <c r="O29" s="27">
        <f t="shared" si="7"/>
        <v>1.4551915228366852E-11</v>
      </c>
      <c r="P29" s="26">
        <f t="shared" si="5"/>
        <v>-0.0007999999852472683</v>
      </c>
      <c r="Q29" s="83"/>
    </row>
    <row r="30" spans="1:17" ht="12.75">
      <c r="A30" s="111"/>
      <c r="B30" s="91"/>
      <c r="C30" s="114"/>
      <c r="D30" s="44" t="s">
        <v>28</v>
      </c>
      <c r="E30" s="44">
        <v>2122.28</v>
      </c>
      <c r="F30" s="96"/>
      <c r="G30" s="99"/>
      <c r="H30" s="24">
        <f>(E30*F22)</f>
        <v>3735.2128000000002</v>
      </c>
      <c r="I30" s="25">
        <f>SUM(E30*G22)</f>
        <v>59423.840000000004</v>
      </c>
      <c r="J30" s="24">
        <f t="shared" si="6"/>
        <v>63159.052800000005</v>
      </c>
      <c r="K30" s="26">
        <v>3735.21</v>
      </c>
      <c r="L30" s="27">
        <v>59423.84</v>
      </c>
      <c r="M30" s="26">
        <f t="shared" si="4"/>
        <v>63159.049999999996</v>
      </c>
      <c r="N30" s="28">
        <f>SUM(H30-K30)</f>
        <v>0.002800000000206637</v>
      </c>
      <c r="O30" s="27">
        <f t="shared" si="7"/>
        <v>7.275957614183426E-12</v>
      </c>
      <c r="P30" s="26">
        <f t="shared" si="5"/>
        <v>0.002800000007482595</v>
      </c>
      <c r="Q30" s="83"/>
    </row>
    <row r="31" spans="1:17" ht="12.75">
      <c r="A31" s="111"/>
      <c r="B31" s="91"/>
      <c r="C31" s="114"/>
      <c r="D31" s="44" t="s">
        <v>29</v>
      </c>
      <c r="E31" s="44">
        <v>2336.84</v>
      </c>
      <c r="F31" s="96"/>
      <c r="G31" s="99"/>
      <c r="H31" s="24">
        <f>(E31*F22)</f>
        <v>4112.838400000001</v>
      </c>
      <c r="I31" s="25">
        <f>SUM(E31*G22)</f>
        <v>65431.520000000004</v>
      </c>
      <c r="J31" s="24">
        <f t="shared" si="6"/>
        <v>69544.3584</v>
      </c>
      <c r="K31" s="26">
        <v>4112.84</v>
      </c>
      <c r="L31" s="27">
        <v>65431.52</v>
      </c>
      <c r="M31" s="26">
        <f t="shared" si="4"/>
        <v>69544.36</v>
      </c>
      <c r="N31" s="28">
        <f>SUM(H31-K31)</f>
        <v>-0.0015999999995983671</v>
      </c>
      <c r="O31" s="27">
        <f t="shared" si="7"/>
        <v>7.275957614183426E-12</v>
      </c>
      <c r="P31" s="26">
        <f t="shared" si="5"/>
        <v>-0.0015999999923224095</v>
      </c>
      <c r="Q31" s="83"/>
    </row>
    <row r="32" spans="1:17" ht="12.75">
      <c r="A32" s="111"/>
      <c r="B32" s="91"/>
      <c r="C32" s="114"/>
      <c r="D32" s="44" t="s">
        <v>30</v>
      </c>
      <c r="E32" s="44">
        <v>2468.8</v>
      </c>
      <c r="F32" s="96"/>
      <c r="G32" s="99"/>
      <c r="H32" s="24">
        <f>(E32*F22)</f>
        <v>4345.088000000001</v>
      </c>
      <c r="I32" s="25">
        <f>SUM(E32*G22)</f>
        <v>69126.40000000001</v>
      </c>
      <c r="J32" s="24">
        <f t="shared" si="6"/>
        <v>73471.48800000001</v>
      </c>
      <c r="K32" s="26">
        <v>4345.09</v>
      </c>
      <c r="L32" s="27">
        <v>69126.4</v>
      </c>
      <c r="M32" s="26">
        <f t="shared" si="4"/>
        <v>73471.48999999999</v>
      </c>
      <c r="N32" s="28">
        <f>SUM(H32-K32)</f>
        <v>-0.001999999999497959</v>
      </c>
      <c r="O32" s="27">
        <f t="shared" si="7"/>
        <v>1.4551915228366852E-11</v>
      </c>
      <c r="P32" s="26">
        <f t="shared" si="5"/>
        <v>-0.0019999999849460437</v>
      </c>
      <c r="Q32" s="83"/>
    </row>
    <row r="33" spans="1:17" ht="13.5" thickBot="1">
      <c r="A33" s="112"/>
      <c r="B33" s="116"/>
      <c r="C33" s="115"/>
      <c r="D33" s="57" t="s">
        <v>31</v>
      </c>
      <c r="E33" s="57">
        <v>1898.78</v>
      </c>
      <c r="F33" s="97"/>
      <c r="G33" s="100"/>
      <c r="H33" s="29">
        <f>SUM(E33*F22)</f>
        <v>3341.8528</v>
      </c>
      <c r="I33" s="25">
        <f>SUM(E33*G22)</f>
        <v>53165.84</v>
      </c>
      <c r="J33" s="29">
        <f>SUM(H33,I33)</f>
        <v>56507.6928</v>
      </c>
      <c r="K33" s="30">
        <v>3341.85</v>
      </c>
      <c r="L33" s="31">
        <v>53165.84</v>
      </c>
      <c r="M33" s="30">
        <f t="shared" si="4"/>
        <v>56507.689999999995</v>
      </c>
      <c r="N33" s="32">
        <f>SUM(H33-K33)</f>
        <v>0.002800000000206637</v>
      </c>
      <c r="O33" s="31">
        <f>SUM(I33-L33)</f>
        <v>0</v>
      </c>
      <c r="P33" s="30">
        <f t="shared" si="5"/>
        <v>0.002800000000206637</v>
      </c>
      <c r="Q33" s="101"/>
    </row>
    <row r="34" spans="1:17" ht="13.5" thickBot="1">
      <c r="A34" s="45"/>
      <c r="B34" s="36"/>
      <c r="C34" s="36"/>
      <c r="D34" s="36" t="s">
        <v>32</v>
      </c>
      <c r="E34" s="36">
        <f>SUM(E22,E23,E24,E25,E26,E27,E28,E29,E30,E31,E32,E33)</f>
        <v>27481.179999999993</v>
      </c>
      <c r="F34" s="36"/>
      <c r="G34" s="36"/>
      <c r="H34" s="39">
        <f aca="true" t="shared" si="8" ref="H34:P34">SUM(H22:H33)</f>
        <v>48366.876800000005</v>
      </c>
      <c r="I34" s="39">
        <f t="shared" si="8"/>
        <v>769473.04</v>
      </c>
      <c r="J34" s="39">
        <f t="shared" si="8"/>
        <v>817839.9168</v>
      </c>
      <c r="K34" s="40">
        <f t="shared" si="8"/>
        <v>48366.88999999999</v>
      </c>
      <c r="L34" s="40">
        <f t="shared" si="8"/>
        <v>769473.0399999999</v>
      </c>
      <c r="M34" s="41">
        <f t="shared" si="8"/>
        <v>817839.93</v>
      </c>
      <c r="N34" s="41">
        <f t="shared" si="8"/>
        <v>-0.010399999999208376</v>
      </c>
      <c r="O34" s="41">
        <f t="shared" si="8"/>
        <v>3.637978807091713E-11</v>
      </c>
      <c r="P34" s="40">
        <f t="shared" si="8"/>
        <v>-0.010399999962828588</v>
      </c>
      <c r="Q34" s="46"/>
    </row>
    <row r="35" spans="1:17" ht="13.5" thickBot="1">
      <c r="A35" s="61"/>
      <c r="B35" s="62" t="s">
        <v>65</v>
      </c>
      <c r="C35" s="63"/>
      <c r="D35" s="64"/>
      <c r="E35" s="65"/>
      <c r="F35" s="63"/>
      <c r="G35" s="61"/>
      <c r="H35" s="66"/>
      <c r="I35" s="67"/>
      <c r="J35" s="68"/>
      <c r="K35" s="73">
        <v>362899.82</v>
      </c>
      <c r="L35" s="74">
        <v>2729049.64</v>
      </c>
      <c r="M35" s="69"/>
      <c r="N35" s="70"/>
      <c r="O35" s="69"/>
      <c r="P35" s="69"/>
      <c r="Q35" s="71"/>
    </row>
    <row r="36" spans="1:17" ht="12.75">
      <c r="A36" s="102">
        <v>3</v>
      </c>
      <c r="B36" s="105" t="s">
        <v>38</v>
      </c>
      <c r="C36" s="107" t="s">
        <v>39</v>
      </c>
      <c r="D36" s="43" t="s">
        <v>20</v>
      </c>
      <c r="E36" s="47">
        <v>151</v>
      </c>
      <c r="F36" s="95">
        <v>5</v>
      </c>
      <c r="G36" s="98">
        <v>28</v>
      </c>
      <c r="H36" s="18">
        <f>(E36*F36)</f>
        <v>755</v>
      </c>
      <c r="I36" s="25">
        <f>SUM(G36*E36)</f>
        <v>4228</v>
      </c>
      <c r="J36" s="18">
        <f aca="true" t="shared" si="9" ref="J36:J47">SUM(H36,I36)</f>
        <v>4983</v>
      </c>
      <c r="K36" s="20">
        <v>755</v>
      </c>
      <c r="L36" s="21">
        <v>4228</v>
      </c>
      <c r="M36" s="20">
        <f>SUM(K36:L36)</f>
        <v>4983</v>
      </c>
      <c r="N36" s="22">
        <f>SUM(H36-K36)</f>
        <v>0</v>
      </c>
      <c r="O36" s="21">
        <f>SUM(I36-L36)</f>
        <v>0</v>
      </c>
      <c r="P36" s="20">
        <f>SUM(N36:O36)</f>
        <v>0</v>
      </c>
      <c r="Q36" s="82"/>
    </row>
    <row r="37" spans="1:17" ht="12.75">
      <c r="A37" s="103"/>
      <c r="B37" s="85"/>
      <c r="C37" s="108"/>
      <c r="D37" s="44" t="s">
        <v>21</v>
      </c>
      <c r="E37" s="48">
        <v>151</v>
      </c>
      <c r="F37" s="96"/>
      <c r="G37" s="99"/>
      <c r="H37" s="24">
        <f>(E37*F36)</f>
        <v>755</v>
      </c>
      <c r="I37" s="25">
        <f>SUM(E37*G36)</f>
        <v>4228</v>
      </c>
      <c r="J37" s="24">
        <f t="shared" si="9"/>
        <v>4983</v>
      </c>
      <c r="K37" s="26">
        <v>755</v>
      </c>
      <c r="L37" s="27">
        <v>4228</v>
      </c>
      <c r="M37" s="26">
        <f aca="true" t="shared" si="10" ref="M37:M47">SUM(K37:L37)</f>
        <v>4983</v>
      </c>
      <c r="N37" s="28">
        <f>SUM(H37-K37)</f>
        <v>0</v>
      </c>
      <c r="O37" s="27">
        <f>SUM(I37-L37)</f>
        <v>0</v>
      </c>
      <c r="P37" s="26">
        <f aca="true" t="shared" si="11" ref="P37:P47">SUM(N37:O37)</f>
        <v>0</v>
      </c>
      <c r="Q37" s="83"/>
    </row>
    <row r="38" spans="1:17" ht="12.75">
      <c r="A38" s="103"/>
      <c r="B38" s="85"/>
      <c r="C38" s="108"/>
      <c r="D38" s="44" t="s">
        <v>22</v>
      </c>
      <c r="E38" s="48">
        <v>151</v>
      </c>
      <c r="F38" s="96"/>
      <c r="G38" s="99"/>
      <c r="H38" s="24">
        <f>(E38*F36)</f>
        <v>755</v>
      </c>
      <c r="I38" s="25">
        <f>SUM(E38*G36)</f>
        <v>4228</v>
      </c>
      <c r="J38" s="24">
        <f t="shared" si="9"/>
        <v>4983</v>
      </c>
      <c r="K38" s="26">
        <v>755</v>
      </c>
      <c r="L38" s="27">
        <v>4228</v>
      </c>
      <c r="M38" s="26">
        <f t="shared" si="10"/>
        <v>4983</v>
      </c>
      <c r="N38" s="28">
        <f>SUM(H38-K38)</f>
        <v>0</v>
      </c>
      <c r="O38" s="27">
        <f aca="true" t="shared" si="12" ref="O38:O46">SUM(I38-L38)</f>
        <v>0</v>
      </c>
      <c r="P38" s="26">
        <f t="shared" si="11"/>
        <v>0</v>
      </c>
      <c r="Q38" s="83"/>
    </row>
    <row r="39" spans="1:17" ht="12.75">
      <c r="A39" s="103"/>
      <c r="B39" s="85"/>
      <c r="C39" s="108"/>
      <c r="D39" s="44" t="s">
        <v>23</v>
      </c>
      <c r="E39" s="48">
        <v>137</v>
      </c>
      <c r="F39" s="96"/>
      <c r="G39" s="99"/>
      <c r="H39" s="24">
        <f>(E39*F36)</f>
        <v>685</v>
      </c>
      <c r="I39" s="25">
        <f>SUM(E39*G36)</f>
        <v>3836</v>
      </c>
      <c r="J39" s="24">
        <f t="shared" si="9"/>
        <v>4521</v>
      </c>
      <c r="K39" s="26">
        <v>685</v>
      </c>
      <c r="L39" s="27">
        <v>3836</v>
      </c>
      <c r="M39" s="26">
        <f t="shared" si="10"/>
        <v>4521</v>
      </c>
      <c r="N39" s="28">
        <f>SUM(H39-K39)</f>
        <v>0</v>
      </c>
      <c r="O39" s="27">
        <f t="shared" si="12"/>
        <v>0</v>
      </c>
      <c r="P39" s="26">
        <f t="shared" si="11"/>
        <v>0</v>
      </c>
      <c r="Q39" s="83"/>
    </row>
    <row r="40" spans="1:17" ht="12.75">
      <c r="A40" s="103"/>
      <c r="B40" s="85"/>
      <c r="C40" s="108"/>
      <c r="D40" s="44" t="s">
        <v>24</v>
      </c>
      <c r="E40" s="48">
        <v>147</v>
      </c>
      <c r="F40" s="96"/>
      <c r="G40" s="99"/>
      <c r="H40" s="24">
        <f>(E40*F36)</f>
        <v>735</v>
      </c>
      <c r="I40" s="25">
        <f>SUM(E40*G36)</f>
        <v>4116</v>
      </c>
      <c r="J40" s="24">
        <f t="shared" si="9"/>
        <v>4851</v>
      </c>
      <c r="K40" s="26">
        <v>735</v>
      </c>
      <c r="L40" s="27">
        <v>4116</v>
      </c>
      <c r="M40" s="26">
        <f t="shared" si="10"/>
        <v>4851</v>
      </c>
      <c r="N40" s="28">
        <f>SUM(H40-K40)</f>
        <v>0</v>
      </c>
      <c r="O40" s="27">
        <f t="shared" si="12"/>
        <v>0</v>
      </c>
      <c r="P40" s="26">
        <f t="shared" si="11"/>
        <v>0</v>
      </c>
      <c r="Q40" s="83"/>
    </row>
    <row r="41" spans="1:17" ht="12.75">
      <c r="A41" s="103"/>
      <c r="B41" s="106"/>
      <c r="C41" s="108"/>
      <c r="D41" s="44" t="s">
        <v>25</v>
      </c>
      <c r="E41" s="48">
        <v>170</v>
      </c>
      <c r="F41" s="96"/>
      <c r="G41" s="99"/>
      <c r="H41" s="24">
        <f>(E41*F36)</f>
        <v>850</v>
      </c>
      <c r="I41" s="25">
        <f>SUM(E41*G36)</f>
        <v>4760</v>
      </c>
      <c r="J41" s="24">
        <f t="shared" si="9"/>
        <v>5610</v>
      </c>
      <c r="K41" s="26">
        <v>850</v>
      </c>
      <c r="L41" s="27">
        <v>4760</v>
      </c>
      <c r="M41" s="26">
        <f t="shared" si="10"/>
        <v>5610</v>
      </c>
      <c r="N41" s="28">
        <f>SUM(H41-K41)</f>
        <v>0</v>
      </c>
      <c r="O41" s="27">
        <f t="shared" si="12"/>
        <v>0</v>
      </c>
      <c r="P41" s="26">
        <f t="shared" si="11"/>
        <v>0</v>
      </c>
      <c r="Q41" s="83"/>
    </row>
    <row r="42" spans="1:17" ht="12.75">
      <c r="A42" s="103"/>
      <c r="B42" s="84"/>
      <c r="C42" s="108"/>
      <c r="D42" s="44" t="s">
        <v>26</v>
      </c>
      <c r="E42" s="48">
        <v>177</v>
      </c>
      <c r="F42" s="96"/>
      <c r="G42" s="99"/>
      <c r="H42" s="24">
        <f>(E42*F36)</f>
        <v>885</v>
      </c>
      <c r="I42" s="25">
        <f>SUM(E42*G36)</f>
        <v>4956</v>
      </c>
      <c r="J42" s="24">
        <f t="shared" si="9"/>
        <v>5841</v>
      </c>
      <c r="K42" s="26">
        <v>885</v>
      </c>
      <c r="L42" s="27">
        <v>4956</v>
      </c>
      <c r="M42" s="26">
        <f t="shared" si="10"/>
        <v>5841</v>
      </c>
      <c r="N42" s="28">
        <v>0</v>
      </c>
      <c r="O42" s="27">
        <f t="shared" si="12"/>
        <v>0</v>
      </c>
      <c r="P42" s="26">
        <f t="shared" si="11"/>
        <v>0</v>
      </c>
      <c r="Q42" s="83"/>
    </row>
    <row r="43" spans="1:17" ht="12.75">
      <c r="A43" s="103"/>
      <c r="B43" s="85"/>
      <c r="C43" s="108"/>
      <c r="D43" s="44" t="s">
        <v>27</v>
      </c>
      <c r="E43" s="48">
        <v>169</v>
      </c>
      <c r="F43" s="96"/>
      <c r="G43" s="99"/>
      <c r="H43" s="24">
        <f>(E43*F36)</f>
        <v>845</v>
      </c>
      <c r="I43" s="25">
        <f>SUM(E43*G36)</f>
        <v>4732</v>
      </c>
      <c r="J43" s="24">
        <f t="shared" si="9"/>
        <v>5577</v>
      </c>
      <c r="K43" s="26">
        <v>845</v>
      </c>
      <c r="L43" s="27">
        <v>4732</v>
      </c>
      <c r="M43" s="26">
        <f t="shared" si="10"/>
        <v>5577</v>
      </c>
      <c r="N43" s="28">
        <f>SUM(H43-K43)</f>
        <v>0</v>
      </c>
      <c r="O43" s="27">
        <f t="shared" si="12"/>
        <v>0</v>
      </c>
      <c r="P43" s="26">
        <f t="shared" si="11"/>
        <v>0</v>
      </c>
      <c r="Q43" s="83"/>
    </row>
    <row r="44" spans="1:17" ht="12.75">
      <c r="A44" s="103"/>
      <c r="B44" s="85"/>
      <c r="C44" s="108"/>
      <c r="D44" s="44" t="s">
        <v>28</v>
      </c>
      <c r="E44" s="48">
        <v>160</v>
      </c>
      <c r="F44" s="96"/>
      <c r="G44" s="99"/>
      <c r="H44" s="24">
        <f>(E44*F36)</f>
        <v>800</v>
      </c>
      <c r="I44" s="25">
        <f>SUM(E44*G36)</f>
        <v>4480</v>
      </c>
      <c r="J44" s="24">
        <f t="shared" si="9"/>
        <v>5280</v>
      </c>
      <c r="K44" s="26">
        <v>800</v>
      </c>
      <c r="L44" s="27">
        <v>4480</v>
      </c>
      <c r="M44" s="26">
        <f t="shared" si="10"/>
        <v>5280</v>
      </c>
      <c r="N44" s="28">
        <f>SUM(H44-K44)</f>
        <v>0</v>
      </c>
      <c r="O44" s="27">
        <f t="shared" si="12"/>
        <v>0</v>
      </c>
      <c r="P44" s="26">
        <f t="shared" si="11"/>
        <v>0</v>
      </c>
      <c r="Q44" s="83"/>
    </row>
    <row r="45" spans="1:17" ht="12.75">
      <c r="A45" s="103"/>
      <c r="B45" s="85"/>
      <c r="C45" s="108"/>
      <c r="D45" s="44" t="s">
        <v>29</v>
      </c>
      <c r="E45" s="48">
        <v>168</v>
      </c>
      <c r="F45" s="96"/>
      <c r="G45" s="99"/>
      <c r="H45" s="24">
        <f>(E45*F36)</f>
        <v>840</v>
      </c>
      <c r="I45" s="25">
        <f>SUM(E45*G36)</f>
        <v>4704</v>
      </c>
      <c r="J45" s="24">
        <f t="shared" si="9"/>
        <v>5544</v>
      </c>
      <c r="K45" s="26">
        <v>840</v>
      </c>
      <c r="L45" s="27">
        <v>4704</v>
      </c>
      <c r="M45" s="26">
        <f t="shared" si="10"/>
        <v>5544</v>
      </c>
      <c r="N45" s="28">
        <f>SUM(H45-K45)</f>
        <v>0</v>
      </c>
      <c r="O45" s="27">
        <f t="shared" si="12"/>
        <v>0</v>
      </c>
      <c r="P45" s="26">
        <f t="shared" si="11"/>
        <v>0</v>
      </c>
      <c r="Q45" s="83"/>
    </row>
    <row r="46" spans="1:17" ht="12.75">
      <c r="A46" s="103"/>
      <c r="B46" s="85"/>
      <c r="C46" s="108"/>
      <c r="D46" s="44" t="s">
        <v>30</v>
      </c>
      <c r="E46" s="48">
        <v>160</v>
      </c>
      <c r="F46" s="96"/>
      <c r="G46" s="99"/>
      <c r="H46" s="24">
        <f>(E46*F36)</f>
        <v>800</v>
      </c>
      <c r="I46" s="25">
        <f>SUM(E46*G36)</f>
        <v>4480</v>
      </c>
      <c r="J46" s="24">
        <f t="shared" si="9"/>
        <v>5280</v>
      </c>
      <c r="K46" s="26">
        <v>800</v>
      </c>
      <c r="L46" s="27">
        <v>4480</v>
      </c>
      <c r="M46" s="26">
        <f t="shared" si="10"/>
        <v>5280</v>
      </c>
      <c r="N46" s="28">
        <f>SUM(H46-K46)</f>
        <v>0</v>
      </c>
      <c r="O46" s="27">
        <f t="shared" si="12"/>
        <v>0</v>
      </c>
      <c r="P46" s="26">
        <f t="shared" si="11"/>
        <v>0</v>
      </c>
      <c r="Q46" s="83"/>
    </row>
    <row r="47" spans="1:17" ht="13.5" thickBot="1">
      <c r="A47" s="104"/>
      <c r="B47" s="86"/>
      <c r="C47" s="109"/>
      <c r="D47" s="58" t="s">
        <v>31</v>
      </c>
      <c r="E47" s="59">
        <v>152</v>
      </c>
      <c r="F47" s="97"/>
      <c r="G47" s="100"/>
      <c r="H47" s="29">
        <f>SUM(E47*F36)</f>
        <v>760</v>
      </c>
      <c r="I47" s="25">
        <f>SUM(E47*G36)</f>
        <v>4256</v>
      </c>
      <c r="J47" s="29">
        <f t="shared" si="9"/>
        <v>5016</v>
      </c>
      <c r="K47" s="30">
        <v>760</v>
      </c>
      <c r="L47" s="31">
        <v>4256</v>
      </c>
      <c r="M47" s="30">
        <f t="shared" si="10"/>
        <v>5016</v>
      </c>
      <c r="N47" s="32">
        <f>SUM(H47-K47)</f>
        <v>0</v>
      </c>
      <c r="O47" s="31">
        <f>SUM(I47-L47)</f>
        <v>0</v>
      </c>
      <c r="P47" s="30">
        <f t="shared" si="11"/>
        <v>0</v>
      </c>
      <c r="Q47" s="83"/>
    </row>
    <row r="48" spans="1:17" ht="13.5" thickBot="1">
      <c r="A48" s="49"/>
      <c r="B48" s="72">
        <v>2015</v>
      </c>
      <c r="C48" s="50"/>
      <c r="D48" s="36" t="s">
        <v>32</v>
      </c>
      <c r="E48" s="36">
        <f>SUM(E36,E37,E38,E39,E40,E41,E42,E43,E44,E45,E46,E47)</f>
        <v>1893</v>
      </c>
      <c r="F48" s="34"/>
      <c r="G48" s="34"/>
      <c r="H48" s="39">
        <f aca="true" t="shared" si="13" ref="H48:P48">SUM(H36:H47)</f>
        <v>9465</v>
      </c>
      <c r="I48" s="39">
        <f t="shared" si="13"/>
        <v>53004</v>
      </c>
      <c r="J48" s="39">
        <f t="shared" si="13"/>
        <v>62469</v>
      </c>
      <c r="K48" s="40">
        <f t="shared" si="13"/>
        <v>9465</v>
      </c>
      <c r="L48" s="40">
        <f t="shared" si="13"/>
        <v>53004</v>
      </c>
      <c r="M48" s="41">
        <f t="shared" si="13"/>
        <v>62469</v>
      </c>
      <c r="N48" s="41">
        <f t="shared" si="13"/>
        <v>0</v>
      </c>
      <c r="O48" s="41">
        <f t="shared" si="13"/>
        <v>0</v>
      </c>
      <c r="P48" s="40">
        <f t="shared" si="13"/>
        <v>0</v>
      </c>
      <c r="Q48" s="51"/>
    </row>
    <row r="49" spans="1:17" ht="13.5" thickBot="1">
      <c r="A49" s="61"/>
      <c r="B49" s="62" t="s">
        <v>66</v>
      </c>
      <c r="C49" s="63"/>
      <c r="D49" s="64"/>
      <c r="E49" s="65"/>
      <c r="F49" s="63"/>
      <c r="G49" s="61"/>
      <c r="H49" s="66"/>
      <c r="I49" s="67"/>
      <c r="J49" s="68"/>
      <c r="K49" s="73">
        <v>45680</v>
      </c>
      <c r="L49" s="74">
        <v>9212</v>
      </c>
      <c r="M49" s="69"/>
      <c r="N49" s="70"/>
      <c r="O49" s="69"/>
      <c r="P49" s="69"/>
      <c r="Q49" s="71"/>
    </row>
    <row r="50" spans="1:17" ht="12.75">
      <c r="A50" s="87">
        <v>4</v>
      </c>
      <c r="B50" s="90" t="s">
        <v>40</v>
      </c>
      <c r="C50" s="92" t="s">
        <v>41</v>
      </c>
      <c r="D50" s="16" t="s">
        <v>20</v>
      </c>
      <c r="E50" s="17">
        <v>90</v>
      </c>
      <c r="F50" s="95">
        <v>9.93</v>
      </c>
      <c r="G50" s="98">
        <v>28</v>
      </c>
      <c r="H50" s="18">
        <f>(E50*F50)</f>
        <v>893.6999999999999</v>
      </c>
      <c r="I50" s="19">
        <f>SUM(G50*E50)</f>
        <v>2520</v>
      </c>
      <c r="J50" s="18">
        <f aca="true" t="shared" si="14" ref="J50:J61">SUM(H50,I50)</f>
        <v>3413.7</v>
      </c>
      <c r="K50" s="20">
        <v>893.7</v>
      </c>
      <c r="L50" s="21">
        <v>2520</v>
      </c>
      <c r="M50" s="20">
        <f>SUM(K50:L50)</f>
        <v>3413.7</v>
      </c>
      <c r="N50" s="22">
        <f>SUM(H50-K50)</f>
        <v>-1.1368683772161603E-13</v>
      </c>
      <c r="O50" s="21">
        <f>SUM(I50-L50)</f>
        <v>0</v>
      </c>
      <c r="P50" s="20">
        <f>SUM(N50:O50)</f>
        <v>-1.1368683772161603E-13</v>
      </c>
      <c r="Q50" s="82"/>
    </row>
    <row r="51" spans="1:17" ht="12.75">
      <c r="A51" s="88"/>
      <c r="B51" s="91"/>
      <c r="C51" s="93"/>
      <c r="D51" s="16" t="s">
        <v>21</v>
      </c>
      <c r="E51" s="23">
        <v>90</v>
      </c>
      <c r="F51" s="96"/>
      <c r="G51" s="99"/>
      <c r="H51" s="24">
        <f>(E51*F50)</f>
        <v>893.6999999999999</v>
      </c>
      <c r="I51" s="25">
        <f>SUM(E51*G50)</f>
        <v>2520</v>
      </c>
      <c r="J51" s="24">
        <f t="shared" si="14"/>
        <v>3413.7</v>
      </c>
      <c r="K51" s="26">
        <v>893.7</v>
      </c>
      <c r="L51" s="27">
        <v>2520</v>
      </c>
      <c r="M51" s="26">
        <f aca="true" t="shared" si="15" ref="M51:M61">SUM(K51:L51)</f>
        <v>3413.7</v>
      </c>
      <c r="N51" s="28">
        <f>SUM(H51-K51)</f>
        <v>-1.1368683772161603E-13</v>
      </c>
      <c r="O51" s="27">
        <f>SUM(I51-L51)</f>
        <v>0</v>
      </c>
      <c r="P51" s="26">
        <f aca="true" t="shared" si="16" ref="P51:P61">SUM(N51:O51)</f>
        <v>-1.1368683772161603E-13</v>
      </c>
      <c r="Q51" s="83"/>
    </row>
    <row r="52" spans="1:17" ht="12.75">
      <c r="A52" s="88"/>
      <c r="B52" s="91"/>
      <c r="C52" s="93"/>
      <c r="D52" s="16" t="s">
        <v>22</v>
      </c>
      <c r="E52" s="23">
        <v>81</v>
      </c>
      <c r="F52" s="96"/>
      <c r="G52" s="99"/>
      <c r="H52" s="24">
        <f>(E52*F50)</f>
        <v>804.3299999999999</v>
      </c>
      <c r="I52" s="25">
        <f>SUM(E52*G50)</f>
        <v>2268</v>
      </c>
      <c r="J52" s="24">
        <f t="shared" si="14"/>
        <v>3072.33</v>
      </c>
      <c r="K52" s="26">
        <v>804.33</v>
      </c>
      <c r="L52" s="27">
        <v>2268</v>
      </c>
      <c r="M52" s="26">
        <f t="shared" si="15"/>
        <v>3072.33</v>
      </c>
      <c r="N52" s="28">
        <f>SUM(H52-K52)</f>
        <v>-1.1368683772161603E-13</v>
      </c>
      <c r="O52" s="27">
        <f aca="true" t="shared" si="17" ref="O52:O60">SUM(I52-L52)</f>
        <v>0</v>
      </c>
      <c r="P52" s="26">
        <f t="shared" si="16"/>
        <v>-1.1368683772161603E-13</v>
      </c>
      <c r="Q52" s="83"/>
    </row>
    <row r="53" spans="1:17" ht="12.75">
      <c r="A53" s="88"/>
      <c r="B53" s="91"/>
      <c r="C53" s="93"/>
      <c r="D53" s="16" t="s">
        <v>23</v>
      </c>
      <c r="E53" s="23">
        <v>75</v>
      </c>
      <c r="F53" s="96"/>
      <c r="G53" s="99"/>
      <c r="H53" s="24">
        <f>(E53*F50)</f>
        <v>744.75</v>
      </c>
      <c r="I53" s="25">
        <f>SUM(E53*G50)</f>
        <v>2100</v>
      </c>
      <c r="J53" s="24">
        <f t="shared" si="14"/>
        <v>2844.75</v>
      </c>
      <c r="K53" s="26">
        <v>744.75</v>
      </c>
      <c r="L53" s="27">
        <v>2100</v>
      </c>
      <c r="M53" s="26">
        <f t="shared" si="15"/>
        <v>2844.75</v>
      </c>
      <c r="N53" s="28">
        <f>SUM(H53-K53)</f>
        <v>0</v>
      </c>
      <c r="O53" s="27">
        <f t="shared" si="17"/>
        <v>0</v>
      </c>
      <c r="P53" s="26">
        <f t="shared" si="16"/>
        <v>0</v>
      </c>
      <c r="Q53" s="83"/>
    </row>
    <row r="54" spans="1:17" ht="12.75">
      <c r="A54" s="88"/>
      <c r="B54" s="91"/>
      <c r="C54" s="93"/>
      <c r="D54" s="16" t="s">
        <v>24</v>
      </c>
      <c r="E54" s="23">
        <v>80</v>
      </c>
      <c r="F54" s="96"/>
      <c r="G54" s="99"/>
      <c r="H54" s="24">
        <f>(E54*F50)</f>
        <v>794.4</v>
      </c>
      <c r="I54" s="25">
        <f>SUM(E54*G50)</f>
        <v>2240</v>
      </c>
      <c r="J54" s="24">
        <f t="shared" si="14"/>
        <v>3034.4</v>
      </c>
      <c r="K54" s="26">
        <v>794.4</v>
      </c>
      <c r="L54" s="27">
        <v>2240</v>
      </c>
      <c r="M54" s="26">
        <f t="shared" si="15"/>
        <v>3034.4</v>
      </c>
      <c r="N54" s="28">
        <f>SUM(H54-K54)</f>
        <v>0</v>
      </c>
      <c r="O54" s="27">
        <f t="shared" si="17"/>
        <v>0</v>
      </c>
      <c r="P54" s="26">
        <f t="shared" si="16"/>
        <v>0</v>
      </c>
      <c r="Q54" s="83"/>
    </row>
    <row r="55" spans="1:17" ht="12.75">
      <c r="A55" s="88"/>
      <c r="B55" s="91"/>
      <c r="C55" s="93"/>
      <c r="D55" s="16" t="s">
        <v>25</v>
      </c>
      <c r="E55" s="23">
        <v>80</v>
      </c>
      <c r="F55" s="96"/>
      <c r="G55" s="99"/>
      <c r="H55" s="24">
        <f>(E55*F50)</f>
        <v>794.4</v>
      </c>
      <c r="I55" s="25">
        <f>SUM(E55*G50)</f>
        <v>2240</v>
      </c>
      <c r="J55" s="24">
        <f t="shared" si="14"/>
        <v>3034.4</v>
      </c>
      <c r="K55" s="26">
        <v>794.4</v>
      </c>
      <c r="L55" s="27">
        <v>2240</v>
      </c>
      <c r="M55" s="26">
        <f t="shared" si="15"/>
        <v>3034.4</v>
      </c>
      <c r="N55" s="28">
        <f>SUM(H55-K55)</f>
        <v>0</v>
      </c>
      <c r="O55" s="27">
        <f t="shared" si="17"/>
        <v>0</v>
      </c>
      <c r="P55" s="26">
        <f t="shared" si="16"/>
        <v>0</v>
      </c>
      <c r="Q55" s="83"/>
    </row>
    <row r="56" spans="1:17" ht="12.75">
      <c r="A56" s="88"/>
      <c r="B56" s="84"/>
      <c r="C56" s="93"/>
      <c r="D56" s="16" t="s">
        <v>26</v>
      </c>
      <c r="E56" s="23">
        <v>75</v>
      </c>
      <c r="F56" s="96"/>
      <c r="G56" s="99"/>
      <c r="H56" s="24">
        <f>(E56*F50)</f>
        <v>744.75</v>
      </c>
      <c r="I56" s="25">
        <f>SUM(E56*G50)</f>
        <v>2100</v>
      </c>
      <c r="J56" s="24">
        <f t="shared" si="14"/>
        <v>2844.75</v>
      </c>
      <c r="K56" s="26">
        <v>744.75</v>
      </c>
      <c r="L56" s="27">
        <v>2100</v>
      </c>
      <c r="M56" s="26">
        <f t="shared" si="15"/>
        <v>2844.75</v>
      </c>
      <c r="N56" s="28">
        <v>0</v>
      </c>
      <c r="O56" s="27">
        <f t="shared" si="17"/>
        <v>0</v>
      </c>
      <c r="P56" s="26">
        <f t="shared" si="16"/>
        <v>0</v>
      </c>
      <c r="Q56" s="83"/>
    </row>
    <row r="57" spans="1:17" ht="12.75">
      <c r="A57" s="88"/>
      <c r="B57" s="85"/>
      <c r="C57" s="93"/>
      <c r="D57" s="16" t="s">
        <v>27</v>
      </c>
      <c r="E57" s="23">
        <v>65</v>
      </c>
      <c r="F57" s="96"/>
      <c r="G57" s="99"/>
      <c r="H57" s="24">
        <f>(E57*F50)</f>
        <v>645.4499999999999</v>
      </c>
      <c r="I57" s="25">
        <f>SUM(E57*G50)</f>
        <v>1820</v>
      </c>
      <c r="J57" s="24">
        <f t="shared" si="14"/>
        <v>2465.45</v>
      </c>
      <c r="K57" s="26">
        <v>645.45</v>
      </c>
      <c r="L57" s="27">
        <v>1820</v>
      </c>
      <c r="M57" s="26">
        <f t="shared" si="15"/>
        <v>2465.45</v>
      </c>
      <c r="N57" s="28">
        <f>SUM(H57-K57)</f>
        <v>-1.1368683772161603E-13</v>
      </c>
      <c r="O57" s="27">
        <f t="shared" si="17"/>
        <v>0</v>
      </c>
      <c r="P57" s="26">
        <f t="shared" si="16"/>
        <v>-1.1368683772161603E-13</v>
      </c>
      <c r="Q57" s="83"/>
    </row>
    <row r="58" spans="1:17" ht="12.75">
      <c r="A58" s="88"/>
      <c r="B58" s="85"/>
      <c r="C58" s="93"/>
      <c r="D58" s="16" t="s">
        <v>28</v>
      </c>
      <c r="E58" s="23">
        <v>88</v>
      </c>
      <c r="F58" s="96"/>
      <c r="G58" s="99"/>
      <c r="H58" s="24">
        <f>(E58*F50)</f>
        <v>873.8399999999999</v>
      </c>
      <c r="I58" s="25">
        <f>SUM(E58*G50)</f>
        <v>2464</v>
      </c>
      <c r="J58" s="24">
        <f t="shared" si="14"/>
        <v>3337.84</v>
      </c>
      <c r="K58" s="26">
        <v>873.84</v>
      </c>
      <c r="L58" s="27">
        <v>2464</v>
      </c>
      <c r="M58" s="26">
        <f t="shared" si="15"/>
        <v>3337.84</v>
      </c>
      <c r="N58" s="28">
        <f>SUM(H58-K58)</f>
        <v>-1.1368683772161603E-13</v>
      </c>
      <c r="O58" s="27">
        <f t="shared" si="17"/>
        <v>0</v>
      </c>
      <c r="P58" s="26">
        <f t="shared" si="16"/>
        <v>-1.1368683772161603E-13</v>
      </c>
      <c r="Q58" s="83"/>
    </row>
    <row r="59" spans="1:17" ht="12.75">
      <c r="A59" s="88"/>
      <c r="B59" s="85"/>
      <c r="C59" s="93"/>
      <c r="D59" s="16" t="s">
        <v>29</v>
      </c>
      <c r="E59" s="23">
        <v>90</v>
      </c>
      <c r="F59" s="96"/>
      <c r="G59" s="99"/>
      <c r="H59" s="24">
        <f>(E59*F50)</f>
        <v>893.6999999999999</v>
      </c>
      <c r="I59" s="25">
        <f>SUM(E59*G50)</f>
        <v>2520</v>
      </c>
      <c r="J59" s="24">
        <f t="shared" si="14"/>
        <v>3413.7</v>
      </c>
      <c r="K59" s="26">
        <v>893.7</v>
      </c>
      <c r="L59" s="27">
        <v>2520</v>
      </c>
      <c r="M59" s="26">
        <f t="shared" si="15"/>
        <v>3413.7</v>
      </c>
      <c r="N59" s="28">
        <f>SUM(H59-K59)</f>
        <v>-1.1368683772161603E-13</v>
      </c>
      <c r="O59" s="27">
        <f t="shared" si="17"/>
        <v>0</v>
      </c>
      <c r="P59" s="26">
        <f t="shared" si="16"/>
        <v>-1.1368683772161603E-13</v>
      </c>
      <c r="Q59" s="83"/>
    </row>
    <row r="60" spans="1:17" ht="12.75">
      <c r="A60" s="88"/>
      <c r="B60" s="85"/>
      <c r="C60" s="93"/>
      <c r="D60" s="16" t="s">
        <v>30</v>
      </c>
      <c r="E60" s="23">
        <v>95</v>
      </c>
      <c r="F60" s="96"/>
      <c r="G60" s="99"/>
      <c r="H60" s="24">
        <f>(E60*F50)</f>
        <v>943.35</v>
      </c>
      <c r="I60" s="25">
        <f>SUM(E60*G50)</f>
        <v>2660</v>
      </c>
      <c r="J60" s="24">
        <f t="shared" si="14"/>
        <v>3603.35</v>
      </c>
      <c r="K60" s="26">
        <v>943.35</v>
      </c>
      <c r="L60" s="27">
        <v>2660</v>
      </c>
      <c r="M60" s="26">
        <f t="shared" si="15"/>
        <v>3603.35</v>
      </c>
      <c r="N60" s="28">
        <f>SUM(H60-K60)</f>
        <v>0</v>
      </c>
      <c r="O60" s="27">
        <f t="shared" si="17"/>
        <v>0</v>
      </c>
      <c r="P60" s="26">
        <f t="shared" si="16"/>
        <v>0</v>
      </c>
      <c r="Q60" s="83"/>
    </row>
    <row r="61" spans="1:17" ht="13.5" thickBot="1">
      <c r="A61" s="89"/>
      <c r="B61" s="86"/>
      <c r="C61" s="94"/>
      <c r="D61" s="56" t="s">
        <v>31</v>
      </c>
      <c r="E61" s="60">
        <v>92</v>
      </c>
      <c r="F61" s="97"/>
      <c r="G61" s="100"/>
      <c r="H61" s="29">
        <f>SUM(E61*F50)</f>
        <v>913.56</v>
      </c>
      <c r="I61" s="25">
        <f>SUM(E61*G50)</f>
        <v>2576</v>
      </c>
      <c r="J61" s="29">
        <f t="shared" si="14"/>
        <v>3489.56</v>
      </c>
      <c r="K61" s="30">
        <v>913.56</v>
      </c>
      <c r="L61" s="31">
        <v>2576</v>
      </c>
      <c r="M61" s="30">
        <f t="shared" si="15"/>
        <v>3489.56</v>
      </c>
      <c r="N61" s="32">
        <f>SUM(H61-K61)</f>
        <v>0</v>
      </c>
      <c r="O61" s="31">
        <f>SUM(I61-L61)</f>
        <v>0</v>
      </c>
      <c r="P61" s="30">
        <f t="shared" si="16"/>
        <v>0</v>
      </c>
      <c r="Q61" s="83"/>
    </row>
    <row r="62" spans="1:17" ht="15.75" thickBot="1">
      <c r="A62" s="52"/>
      <c r="B62" s="72">
        <v>2015</v>
      </c>
      <c r="C62" s="35"/>
      <c r="D62" s="36" t="s">
        <v>32</v>
      </c>
      <c r="E62" s="37">
        <f>SUM(E50,E51,E52,E53,E54,E55,E56,E57,E58,E59,E60,E61)</f>
        <v>1001</v>
      </c>
      <c r="F62" s="35"/>
      <c r="G62" s="34"/>
      <c r="H62" s="39">
        <f aca="true" t="shared" si="18" ref="H62:P62">SUM(H50:H61)</f>
        <v>9939.929999999998</v>
      </c>
      <c r="I62" s="39">
        <f t="shared" si="18"/>
        <v>28028</v>
      </c>
      <c r="J62" s="39">
        <f t="shared" si="18"/>
        <v>37967.93</v>
      </c>
      <c r="K62" s="40">
        <f t="shared" si="18"/>
        <v>9939.929999999998</v>
      </c>
      <c r="L62" s="40">
        <f t="shared" si="18"/>
        <v>28028</v>
      </c>
      <c r="M62" s="41">
        <f t="shared" si="18"/>
        <v>37967.93</v>
      </c>
      <c r="N62" s="41">
        <f t="shared" si="18"/>
        <v>-6.821210263296962E-13</v>
      </c>
      <c r="O62" s="41">
        <f t="shared" si="18"/>
        <v>0</v>
      </c>
      <c r="P62" s="40">
        <f t="shared" si="18"/>
        <v>-6.821210263296962E-13</v>
      </c>
      <c r="Q62" s="42"/>
    </row>
    <row r="63" spans="1:17" ht="13.5" thickBot="1">
      <c r="A63" s="61"/>
      <c r="B63" s="62" t="s">
        <v>66</v>
      </c>
      <c r="C63" s="63"/>
      <c r="D63" s="64"/>
      <c r="E63" s="65"/>
      <c r="F63" s="63"/>
      <c r="G63" s="61"/>
      <c r="H63" s="66"/>
      <c r="I63" s="67"/>
      <c r="J63" s="68"/>
      <c r="K63" s="73">
        <v>48257.52</v>
      </c>
      <c r="L63" s="74">
        <v>3310</v>
      </c>
      <c r="M63" s="69"/>
      <c r="N63" s="70"/>
      <c r="O63" s="69"/>
      <c r="P63" s="69"/>
      <c r="Q63" s="71"/>
    </row>
    <row r="64" spans="1:17" ht="12.75">
      <c r="A64" s="87">
        <v>5</v>
      </c>
      <c r="B64" s="90" t="s">
        <v>42</v>
      </c>
      <c r="C64" s="92" t="s">
        <v>43</v>
      </c>
      <c r="D64" s="16" t="s">
        <v>20</v>
      </c>
      <c r="E64" s="17">
        <v>125.4</v>
      </c>
      <c r="F64" s="95">
        <v>4</v>
      </c>
      <c r="G64" s="98">
        <v>28</v>
      </c>
      <c r="H64" s="18">
        <f>(E64*F64)</f>
        <v>501.6</v>
      </c>
      <c r="I64" s="19">
        <f>SUM(G64*E64)</f>
        <v>3511.2000000000003</v>
      </c>
      <c r="J64" s="18">
        <f aca="true" t="shared" si="19" ref="J64:J75">SUM(H64,I64)</f>
        <v>4012.8</v>
      </c>
      <c r="K64" s="20">
        <v>501.6</v>
      </c>
      <c r="L64" s="21">
        <v>3511.2</v>
      </c>
      <c r="M64" s="20">
        <f>SUM(K64:L64)</f>
        <v>4012.7999999999997</v>
      </c>
      <c r="N64" s="22">
        <f>SUM(H64-K64)</f>
        <v>0</v>
      </c>
      <c r="O64" s="21">
        <f>SUM(I64-L64)</f>
        <v>4.547473508864641E-13</v>
      </c>
      <c r="P64" s="20">
        <f>SUM(N64:O64)</f>
        <v>4.547473508864641E-13</v>
      </c>
      <c r="Q64" s="82"/>
    </row>
    <row r="65" spans="1:17" ht="12.75">
      <c r="A65" s="88"/>
      <c r="B65" s="91"/>
      <c r="C65" s="93"/>
      <c r="D65" s="16" t="s">
        <v>21</v>
      </c>
      <c r="E65" s="23">
        <v>123</v>
      </c>
      <c r="F65" s="96"/>
      <c r="G65" s="99"/>
      <c r="H65" s="24">
        <f>(E65*F64)</f>
        <v>492</v>
      </c>
      <c r="I65" s="25">
        <f>SUM(E65*G64)</f>
        <v>3444</v>
      </c>
      <c r="J65" s="24">
        <f t="shared" si="19"/>
        <v>3936</v>
      </c>
      <c r="K65" s="26">
        <v>492</v>
      </c>
      <c r="L65" s="27">
        <v>3444</v>
      </c>
      <c r="M65" s="26">
        <f aca="true" t="shared" si="20" ref="M65:M75">SUM(K65:L65)</f>
        <v>3936</v>
      </c>
      <c r="N65" s="28">
        <f>SUM(H65-K65)</f>
        <v>0</v>
      </c>
      <c r="O65" s="27">
        <f>SUM(I65-L65)</f>
        <v>0</v>
      </c>
      <c r="P65" s="26">
        <f aca="true" t="shared" si="21" ref="P65:P75">SUM(N65:O65)</f>
        <v>0</v>
      </c>
      <c r="Q65" s="83"/>
    </row>
    <row r="66" spans="1:17" ht="12.75">
      <c r="A66" s="88"/>
      <c r="B66" s="91"/>
      <c r="C66" s="93"/>
      <c r="D66" s="16" t="s">
        <v>22</v>
      </c>
      <c r="E66" s="23">
        <v>130.2</v>
      </c>
      <c r="F66" s="96"/>
      <c r="G66" s="99"/>
      <c r="H66" s="24">
        <f>(E66*F64)</f>
        <v>520.8</v>
      </c>
      <c r="I66" s="25">
        <f>SUM(E66*G64)</f>
        <v>3645.5999999999995</v>
      </c>
      <c r="J66" s="24">
        <f t="shared" si="19"/>
        <v>4166.4</v>
      </c>
      <c r="K66" s="26">
        <v>520.8</v>
      </c>
      <c r="L66" s="27">
        <v>3645.6</v>
      </c>
      <c r="M66" s="26">
        <f t="shared" si="20"/>
        <v>4166.4</v>
      </c>
      <c r="N66" s="28">
        <f>SUM(H66-K66)</f>
        <v>0</v>
      </c>
      <c r="O66" s="27">
        <f aca="true" t="shared" si="22" ref="O66:O74">SUM(I66-L66)</f>
        <v>-4.547473508864641E-13</v>
      </c>
      <c r="P66" s="26">
        <f t="shared" si="21"/>
        <v>-4.547473508864641E-13</v>
      </c>
      <c r="Q66" s="83"/>
    </row>
    <row r="67" spans="1:17" ht="12.75">
      <c r="A67" s="88"/>
      <c r="B67" s="91"/>
      <c r="C67" s="93"/>
      <c r="D67" s="16" t="s">
        <v>23</v>
      </c>
      <c r="E67" s="23">
        <v>158.3</v>
      </c>
      <c r="F67" s="96"/>
      <c r="G67" s="99"/>
      <c r="H67" s="24">
        <f>(E67*F64)</f>
        <v>633.2</v>
      </c>
      <c r="I67" s="25">
        <f>SUM(E67*G64)</f>
        <v>4432.400000000001</v>
      </c>
      <c r="J67" s="24">
        <f t="shared" si="19"/>
        <v>5065.6</v>
      </c>
      <c r="K67" s="26">
        <v>633.2</v>
      </c>
      <c r="L67" s="27">
        <v>4432.4</v>
      </c>
      <c r="M67" s="26">
        <f t="shared" si="20"/>
        <v>5065.599999999999</v>
      </c>
      <c r="N67" s="28">
        <f>SUM(H67-K67)</f>
        <v>0</v>
      </c>
      <c r="O67" s="27">
        <f t="shared" si="22"/>
        <v>9.094947017729282E-13</v>
      </c>
      <c r="P67" s="26">
        <f t="shared" si="21"/>
        <v>9.094947017729282E-13</v>
      </c>
      <c r="Q67" s="83"/>
    </row>
    <row r="68" spans="1:17" ht="12.75">
      <c r="A68" s="88"/>
      <c r="B68" s="91"/>
      <c r="C68" s="93"/>
      <c r="D68" s="16" t="s">
        <v>24</v>
      </c>
      <c r="E68" s="23">
        <v>117.5</v>
      </c>
      <c r="F68" s="96"/>
      <c r="G68" s="99"/>
      <c r="H68" s="24">
        <f>(E68*F64)</f>
        <v>470</v>
      </c>
      <c r="I68" s="25">
        <f>SUM(E68*G64)</f>
        <v>3290</v>
      </c>
      <c r="J68" s="24">
        <f t="shared" si="19"/>
        <v>3760</v>
      </c>
      <c r="K68" s="26">
        <v>470</v>
      </c>
      <c r="L68" s="27">
        <v>3290</v>
      </c>
      <c r="M68" s="26">
        <f t="shared" si="20"/>
        <v>3760</v>
      </c>
      <c r="N68" s="28">
        <f>SUM(H68-K68)</f>
        <v>0</v>
      </c>
      <c r="O68" s="27">
        <f t="shared" si="22"/>
        <v>0</v>
      </c>
      <c r="P68" s="26">
        <f t="shared" si="21"/>
        <v>0</v>
      </c>
      <c r="Q68" s="83"/>
    </row>
    <row r="69" spans="1:17" ht="12.75">
      <c r="A69" s="88"/>
      <c r="B69" s="91"/>
      <c r="C69" s="93"/>
      <c r="D69" s="16" t="s">
        <v>25</v>
      </c>
      <c r="E69" s="23">
        <v>146.5</v>
      </c>
      <c r="F69" s="96"/>
      <c r="G69" s="99"/>
      <c r="H69" s="24">
        <f>(E69*F64)</f>
        <v>586</v>
      </c>
      <c r="I69" s="25">
        <f>SUM(E69*G64)</f>
        <v>4102</v>
      </c>
      <c r="J69" s="24">
        <f t="shared" si="19"/>
        <v>4688</v>
      </c>
      <c r="K69" s="26">
        <v>586</v>
      </c>
      <c r="L69" s="27">
        <v>4102</v>
      </c>
      <c r="M69" s="26">
        <f t="shared" si="20"/>
        <v>4688</v>
      </c>
      <c r="N69" s="28">
        <f>SUM(H69-K69)</f>
        <v>0</v>
      </c>
      <c r="O69" s="27">
        <f t="shared" si="22"/>
        <v>0</v>
      </c>
      <c r="P69" s="26">
        <f t="shared" si="21"/>
        <v>0</v>
      </c>
      <c r="Q69" s="83"/>
    </row>
    <row r="70" spans="1:17" ht="12.75">
      <c r="A70" s="88"/>
      <c r="B70" s="84"/>
      <c r="C70" s="93"/>
      <c r="D70" s="16" t="s">
        <v>26</v>
      </c>
      <c r="E70" s="23">
        <v>145.7</v>
      </c>
      <c r="F70" s="96"/>
      <c r="G70" s="99"/>
      <c r="H70" s="24">
        <f>(E70*F64)</f>
        <v>582.8</v>
      </c>
      <c r="I70" s="25">
        <f>SUM(E70*G64)</f>
        <v>4079.5999999999995</v>
      </c>
      <c r="J70" s="24">
        <f t="shared" si="19"/>
        <v>4662.4</v>
      </c>
      <c r="K70" s="26">
        <v>582.8</v>
      </c>
      <c r="L70" s="27">
        <v>4079.6</v>
      </c>
      <c r="M70" s="26">
        <f t="shared" si="20"/>
        <v>4662.4</v>
      </c>
      <c r="N70" s="28">
        <v>0</v>
      </c>
      <c r="O70" s="27">
        <f t="shared" si="22"/>
        <v>-4.547473508864641E-13</v>
      </c>
      <c r="P70" s="26">
        <f t="shared" si="21"/>
        <v>-4.547473508864641E-13</v>
      </c>
      <c r="Q70" s="83"/>
    </row>
    <row r="71" spans="1:17" ht="12.75">
      <c r="A71" s="88"/>
      <c r="B71" s="85"/>
      <c r="C71" s="93"/>
      <c r="D71" s="16" t="s">
        <v>27</v>
      </c>
      <c r="E71" s="23">
        <v>147.5</v>
      </c>
      <c r="F71" s="96"/>
      <c r="G71" s="99"/>
      <c r="H71" s="24">
        <f>(E71*F64)</f>
        <v>590</v>
      </c>
      <c r="I71" s="25">
        <f>SUM(E71*G64)</f>
        <v>4130</v>
      </c>
      <c r="J71" s="24">
        <f t="shared" si="19"/>
        <v>4720</v>
      </c>
      <c r="K71" s="26">
        <v>590</v>
      </c>
      <c r="L71" s="27">
        <v>4130</v>
      </c>
      <c r="M71" s="26">
        <f t="shared" si="20"/>
        <v>4720</v>
      </c>
      <c r="N71" s="28">
        <f>SUM(H71-K71)</f>
        <v>0</v>
      </c>
      <c r="O71" s="27">
        <f t="shared" si="22"/>
        <v>0</v>
      </c>
      <c r="P71" s="26">
        <f t="shared" si="21"/>
        <v>0</v>
      </c>
      <c r="Q71" s="83"/>
    </row>
    <row r="72" spans="1:17" ht="12.75">
      <c r="A72" s="88"/>
      <c r="B72" s="85"/>
      <c r="C72" s="93"/>
      <c r="D72" s="16" t="s">
        <v>28</v>
      </c>
      <c r="E72" s="23">
        <v>148.2</v>
      </c>
      <c r="F72" s="96"/>
      <c r="G72" s="99"/>
      <c r="H72" s="24">
        <f>(E72*F64)</f>
        <v>592.8</v>
      </c>
      <c r="I72" s="25">
        <f>SUM(E72*G64)</f>
        <v>4149.599999999999</v>
      </c>
      <c r="J72" s="24">
        <f t="shared" si="19"/>
        <v>4742.4</v>
      </c>
      <c r="K72" s="26">
        <v>592.8</v>
      </c>
      <c r="L72" s="27">
        <v>4149.6</v>
      </c>
      <c r="M72" s="26">
        <f t="shared" si="20"/>
        <v>4742.400000000001</v>
      </c>
      <c r="N72" s="28">
        <f>SUM(H72-K72)</f>
        <v>0</v>
      </c>
      <c r="O72" s="27">
        <f t="shared" si="22"/>
        <v>-9.094947017729282E-13</v>
      </c>
      <c r="P72" s="26">
        <f t="shared" si="21"/>
        <v>-9.094947017729282E-13</v>
      </c>
      <c r="Q72" s="83"/>
    </row>
    <row r="73" spans="1:17" ht="12.75">
      <c r="A73" s="88"/>
      <c r="B73" s="85"/>
      <c r="C73" s="93"/>
      <c r="D73" s="16" t="s">
        <v>29</v>
      </c>
      <c r="E73" s="23">
        <v>113.6</v>
      </c>
      <c r="F73" s="96"/>
      <c r="G73" s="99"/>
      <c r="H73" s="24">
        <f>(E73*F64)</f>
        <v>454.4</v>
      </c>
      <c r="I73" s="25">
        <f>SUM(E73*G64)</f>
        <v>3180.7999999999997</v>
      </c>
      <c r="J73" s="24">
        <f t="shared" si="19"/>
        <v>3635.2</v>
      </c>
      <c r="K73" s="26">
        <v>454.4</v>
      </c>
      <c r="L73" s="27">
        <v>3180.8</v>
      </c>
      <c r="M73" s="26">
        <f t="shared" si="20"/>
        <v>3635.2000000000003</v>
      </c>
      <c r="N73" s="28">
        <f>SUM(H73-K73)</f>
        <v>0</v>
      </c>
      <c r="O73" s="27">
        <f t="shared" si="22"/>
        <v>-4.547473508864641E-13</v>
      </c>
      <c r="P73" s="26">
        <f t="shared" si="21"/>
        <v>-4.547473508864641E-13</v>
      </c>
      <c r="Q73" s="83"/>
    </row>
    <row r="74" spans="1:17" ht="12.75">
      <c r="A74" s="88"/>
      <c r="B74" s="85"/>
      <c r="C74" s="93"/>
      <c r="D74" s="16" t="s">
        <v>30</v>
      </c>
      <c r="E74" s="23">
        <v>131.6</v>
      </c>
      <c r="F74" s="96"/>
      <c r="G74" s="99"/>
      <c r="H74" s="24">
        <f>(E74*F64)</f>
        <v>526.4</v>
      </c>
      <c r="I74" s="25">
        <f>SUM(E74*G64)</f>
        <v>3684.7999999999997</v>
      </c>
      <c r="J74" s="24">
        <f t="shared" si="19"/>
        <v>4211.2</v>
      </c>
      <c r="K74" s="26">
        <v>526.4</v>
      </c>
      <c r="L74" s="27">
        <v>3684.8</v>
      </c>
      <c r="M74" s="26">
        <f t="shared" si="20"/>
        <v>4211.2</v>
      </c>
      <c r="N74" s="28">
        <f>SUM(H74-K74)</f>
        <v>0</v>
      </c>
      <c r="O74" s="27">
        <f t="shared" si="22"/>
        <v>-4.547473508864641E-13</v>
      </c>
      <c r="P74" s="26">
        <f t="shared" si="21"/>
        <v>-4.547473508864641E-13</v>
      </c>
      <c r="Q74" s="83"/>
    </row>
    <row r="75" spans="1:17" ht="13.5" thickBot="1">
      <c r="A75" s="89"/>
      <c r="B75" s="86"/>
      <c r="C75" s="94"/>
      <c r="D75" s="56" t="s">
        <v>31</v>
      </c>
      <c r="E75" s="60">
        <v>99.5</v>
      </c>
      <c r="F75" s="97"/>
      <c r="G75" s="100"/>
      <c r="H75" s="29">
        <f>SUM(E75*F64)</f>
        <v>398</v>
      </c>
      <c r="I75" s="25">
        <f>SUM(E75*G64)</f>
        <v>2786</v>
      </c>
      <c r="J75" s="29">
        <f t="shared" si="19"/>
        <v>3184</v>
      </c>
      <c r="K75" s="30">
        <v>398</v>
      </c>
      <c r="L75" s="31">
        <v>2786</v>
      </c>
      <c r="M75" s="30">
        <f t="shared" si="20"/>
        <v>3184</v>
      </c>
      <c r="N75" s="32">
        <f>SUM(H75-K75)</f>
        <v>0</v>
      </c>
      <c r="O75" s="31">
        <f>SUM(I75-L75)</f>
        <v>0</v>
      </c>
      <c r="P75" s="30">
        <f t="shared" si="21"/>
        <v>0</v>
      </c>
      <c r="Q75" s="101"/>
    </row>
    <row r="76" spans="1:17" ht="15.75" thickBot="1">
      <c r="A76" s="52"/>
      <c r="B76" s="72">
        <v>2015</v>
      </c>
      <c r="C76" s="53"/>
      <c r="D76" s="54" t="s">
        <v>32</v>
      </c>
      <c r="E76" s="37">
        <f>SUM(E64,E65,E66,E67,E68,E69,E70,E71,E72,E73,E74,E75)</f>
        <v>1587</v>
      </c>
      <c r="F76" s="35"/>
      <c r="G76" s="34"/>
      <c r="H76" s="39">
        <f aca="true" t="shared" si="23" ref="H76:P76">SUM(H64:H75)</f>
        <v>6348</v>
      </c>
      <c r="I76" s="39">
        <f t="shared" si="23"/>
        <v>44436.00000000001</v>
      </c>
      <c r="J76" s="39">
        <f t="shared" si="23"/>
        <v>50784</v>
      </c>
      <c r="K76" s="40">
        <f t="shared" si="23"/>
        <v>6348</v>
      </c>
      <c r="L76" s="40">
        <f t="shared" si="23"/>
        <v>44436</v>
      </c>
      <c r="M76" s="41">
        <f t="shared" si="23"/>
        <v>50783.99999999999</v>
      </c>
      <c r="N76" s="41">
        <f t="shared" si="23"/>
        <v>0</v>
      </c>
      <c r="O76" s="41">
        <f t="shared" si="23"/>
        <v>-1.3642420526593924E-12</v>
      </c>
      <c r="P76" s="40">
        <f t="shared" si="23"/>
        <v>-1.3642420526593924E-12</v>
      </c>
      <c r="Q76" s="42"/>
    </row>
    <row r="77" spans="1:17" ht="13.5" thickBot="1">
      <c r="A77" s="61"/>
      <c r="B77" s="62" t="s">
        <v>66</v>
      </c>
      <c r="C77" s="63"/>
      <c r="D77" s="64"/>
      <c r="E77" s="65"/>
      <c r="F77" s="63"/>
      <c r="G77" s="61"/>
      <c r="H77" s="66"/>
      <c r="I77" s="67"/>
      <c r="J77" s="68"/>
      <c r="K77" s="73">
        <v>32675.08</v>
      </c>
      <c r="L77" s="74">
        <v>91111.54</v>
      </c>
      <c r="M77" s="69"/>
      <c r="N77" s="70"/>
      <c r="O77" s="69"/>
      <c r="P77" s="69"/>
      <c r="Q77" s="71"/>
    </row>
    <row r="78" spans="1:17" ht="12.75">
      <c r="A78" s="87">
        <v>6</v>
      </c>
      <c r="B78" s="90" t="s">
        <v>44</v>
      </c>
      <c r="C78" s="92" t="s">
        <v>45</v>
      </c>
      <c r="D78" s="16" t="s">
        <v>20</v>
      </c>
      <c r="E78" s="17">
        <v>572</v>
      </c>
      <c r="F78" s="95">
        <v>3.17</v>
      </c>
      <c r="G78" s="98">
        <v>28</v>
      </c>
      <c r="H78" s="18">
        <f>(E78*F78)</f>
        <v>1813.24</v>
      </c>
      <c r="I78" s="19">
        <f>SUM(G78*E78)</f>
        <v>16016</v>
      </c>
      <c r="J78" s="18">
        <f aca="true" t="shared" si="24" ref="J78:J89">SUM(H78,I78)</f>
        <v>17829.24</v>
      </c>
      <c r="K78" s="20">
        <v>1813.24</v>
      </c>
      <c r="L78" s="21">
        <v>16016</v>
      </c>
      <c r="M78" s="20">
        <f>SUM(K78:L78)</f>
        <v>17829.24</v>
      </c>
      <c r="N78" s="22">
        <f>SUM(H78-K78)</f>
        <v>0</v>
      </c>
      <c r="O78" s="21">
        <f>SUM(I78-L78)</f>
        <v>0</v>
      </c>
      <c r="P78" s="20">
        <f>SUM(N78:O78)</f>
        <v>0</v>
      </c>
      <c r="Q78" s="82"/>
    </row>
    <row r="79" spans="1:17" ht="12.75">
      <c r="A79" s="88"/>
      <c r="B79" s="91"/>
      <c r="C79" s="93"/>
      <c r="D79" s="16" t="s">
        <v>21</v>
      </c>
      <c r="E79" s="23">
        <v>531</v>
      </c>
      <c r="F79" s="96"/>
      <c r="G79" s="99"/>
      <c r="H79" s="24">
        <f>(E79*F78)</f>
        <v>1683.27</v>
      </c>
      <c r="I79" s="25">
        <f>SUM(E79*G78)</f>
        <v>14868</v>
      </c>
      <c r="J79" s="24">
        <f t="shared" si="24"/>
        <v>16551.27</v>
      </c>
      <c r="K79" s="26">
        <v>1683.27</v>
      </c>
      <c r="L79" s="27">
        <v>14868</v>
      </c>
      <c r="M79" s="26">
        <f aca="true" t="shared" si="25" ref="M79:M89">SUM(K79:L79)</f>
        <v>16551.27</v>
      </c>
      <c r="N79" s="28">
        <f>SUM(H79-K79)</f>
        <v>0</v>
      </c>
      <c r="O79" s="27">
        <f>SUM(I79-L79)</f>
        <v>0</v>
      </c>
      <c r="P79" s="26">
        <f aca="true" t="shared" si="26" ref="P79:P89">SUM(N79:O79)</f>
        <v>0</v>
      </c>
      <c r="Q79" s="83"/>
    </row>
    <row r="80" spans="1:17" ht="12.75">
      <c r="A80" s="88"/>
      <c r="B80" s="91"/>
      <c r="C80" s="93"/>
      <c r="D80" s="16" t="s">
        <v>22</v>
      </c>
      <c r="E80" s="23">
        <v>582</v>
      </c>
      <c r="F80" s="96"/>
      <c r="G80" s="99"/>
      <c r="H80" s="24">
        <f>(E80*F78)</f>
        <v>1844.94</v>
      </c>
      <c r="I80" s="25">
        <f>SUM(E80*G78)</f>
        <v>16296</v>
      </c>
      <c r="J80" s="24">
        <f t="shared" si="24"/>
        <v>18140.94</v>
      </c>
      <c r="K80" s="26">
        <v>1844.94</v>
      </c>
      <c r="L80" s="27">
        <v>16296</v>
      </c>
      <c r="M80" s="26">
        <f t="shared" si="25"/>
        <v>18140.94</v>
      </c>
      <c r="N80" s="28">
        <f>SUM(H80-K80)</f>
        <v>0</v>
      </c>
      <c r="O80" s="27">
        <f aca="true" t="shared" si="27" ref="O80:O88">SUM(I80-L80)</f>
        <v>0</v>
      </c>
      <c r="P80" s="26">
        <f t="shared" si="26"/>
        <v>0</v>
      </c>
      <c r="Q80" s="83"/>
    </row>
    <row r="81" spans="1:17" ht="12.75">
      <c r="A81" s="88"/>
      <c r="B81" s="91"/>
      <c r="C81" s="93"/>
      <c r="D81" s="16" t="s">
        <v>23</v>
      </c>
      <c r="E81" s="23">
        <v>545</v>
      </c>
      <c r="F81" s="96"/>
      <c r="G81" s="99"/>
      <c r="H81" s="24">
        <f>(E81*F78)</f>
        <v>1727.6499999999999</v>
      </c>
      <c r="I81" s="25">
        <f>SUM(E81*G78)</f>
        <v>15260</v>
      </c>
      <c r="J81" s="24">
        <f t="shared" si="24"/>
        <v>16987.65</v>
      </c>
      <c r="K81" s="26">
        <v>1727.65</v>
      </c>
      <c r="L81" s="27">
        <v>15260</v>
      </c>
      <c r="M81" s="26">
        <f t="shared" si="25"/>
        <v>16987.65</v>
      </c>
      <c r="N81" s="28">
        <f>SUM(H81-K81)</f>
        <v>-2.2737367544323206E-13</v>
      </c>
      <c r="O81" s="27">
        <f t="shared" si="27"/>
        <v>0</v>
      </c>
      <c r="P81" s="26">
        <f t="shared" si="26"/>
        <v>-2.2737367544323206E-13</v>
      </c>
      <c r="Q81" s="83"/>
    </row>
    <row r="82" spans="1:17" ht="12.75">
      <c r="A82" s="88"/>
      <c r="B82" s="91"/>
      <c r="C82" s="93"/>
      <c r="D82" s="16" t="s">
        <v>24</v>
      </c>
      <c r="E82" s="23">
        <v>520</v>
      </c>
      <c r="F82" s="96"/>
      <c r="G82" s="99"/>
      <c r="H82" s="24">
        <f>(E82*F78)</f>
        <v>1648.3999999999999</v>
      </c>
      <c r="I82" s="25">
        <f>SUM(E82*G78)</f>
        <v>14560</v>
      </c>
      <c r="J82" s="24">
        <f t="shared" si="24"/>
        <v>16208.4</v>
      </c>
      <c r="K82" s="26">
        <v>1648</v>
      </c>
      <c r="L82" s="27">
        <v>14560</v>
      </c>
      <c r="M82" s="26">
        <f t="shared" si="25"/>
        <v>16208</v>
      </c>
      <c r="N82" s="28">
        <f>SUM(H82-K82)</f>
        <v>0.3999999999998636</v>
      </c>
      <c r="O82" s="27">
        <f t="shared" si="27"/>
        <v>0</v>
      </c>
      <c r="P82" s="26">
        <f t="shared" si="26"/>
        <v>0.3999999999998636</v>
      </c>
      <c r="Q82" s="83"/>
    </row>
    <row r="83" spans="1:17" ht="12.75">
      <c r="A83" s="88"/>
      <c r="B83" s="91"/>
      <c r="C83" s="93"/>
      <c r="D83" s="16" t="s">
        <v>25</v>
      </c>
      <c r="E83" s="23">
        <v>576</v>
      </c>
      <c r="F83" s="96"/>
      <c r="G83" s="99"/>
      <c r="H83" s="24">
        <f>(E83*F78)</f>
        <v>1825.92</v>
      </c>
      <c r="I83" s="25">
        <f>SUM(E83*G78)</f>
        <v>16128</v>
      </c>
      <c r="J83" s="24">
        <f t="shared" si="24"/>
        <v>17953.92</v>
      </c>
      <c r="K83" s="26">
        <v>1825.92</v>
      </c>
      <c r="L83" s="27">
        <v>16128</v>
      </c>
      <c r="M83" s="26">
        <f t="shared" si="25"/>
        <v>17953.92</v>
      </c>
      <c r="N83" s="28">
        <f>SUM(H83-K83)</f>
        <v>0</v>
      </c>
      <c r="O83" s="27">
        <f t="shared" si="27"/>
        <v>0</v>
      </c>
      <c r="P83" s="26">
        <f t="shared" si="26"/>
        <v>0</v>
      </c>
      <c r="Q83" s="83"/>
    </row>
    <row r="84" spans="1:17" ht="12.75">
      <c r="A84" s="88"/>
      <c r="B84" s="84"/>
      <c r="C84" s="93"/>
      <c r="D84" s="16" t="s">
        <v>26</v>
      </c>
      <c r="E84" s="23">
        <v>566</v>
      </c>
      <c r="F84" s="96"/>
      <c r="G84" s="99"/>
      <c r="H84" s="24">
        <f>(E84*F78)</f>
        <v>1794.22</v>
      </c>
      <c r="I84" s="25">
        <f>SUM(E84*G78)</f>
        <v>15848</v>
      </c>
      <c r="J84" s="24">
        <f t="shared" si="24"/>
        <v>17642.22</v>
      </c>
      <c r="K84" s="26">
        <v>1794.22</v>
      </c>
      <c r="L84" s="27">
        <v>15848</v>
      </c>
      <c r="M84" s="26">
        <f t="shared" si="25"/>
        <v>17642.22</v>
      </c>
      <c r="N84" s="28">
        <v>0</v>
      </c>
      <c r="O84" s="27">
        <f t="shared" si="27"/>
        <v>0</v>
      </c>
      <c r="P84" s="26">
        <f t="shared" si="26"/>
        <v>0</v>
      </c>
      <c r="Q84" s="83"/>
    </row>
    <row r="85" spans="1:17" ht="12.75">
      <c r="A85" s="88"/>
      <c r="B85" s="85"/>
      <c r="C85" s="93"/>
      <c r="D85" s="16" t="s">
        <v>27</v>
      </c>
      <c r="E85" s="23">
        <v>557</v>
      </c>
      <c r="F85" s="96"/>
      <c r="G85" s="99"/>
      <c r="H85" s="24">
        <f>(E85*F78)</f>
        <v>1765.69</v>
      </c>
      <c r="I85" s="25">
        <f>SUM(E85*G78)</f>
        <v>15596</v>
      </c>
      <c r="J85" s="24">
        <f t="shared" si="24"/>
        <v>17361.69</v>
      </c>
      <c r="K85" s="26">
        <v>1765.69</v>
      </c>
      <c r="L85" s="27">
        <v>15596</v>
      </c>
      <c r="M85" s="26">
        <f t="shared" si="25"/>
        <v>17361.69</v>
      </c>
      <c r="N85" s="28">
        <f>SUM(H85-K85)</f>
        <v>0</v>
      </c>
      <c r="O85" s="27">
        <f t="shared" si="27"/>
        <v>0</v>
      </c>
      <c r="P85" s="26">
        <f t="shared" si="26"/>
        <v>0</v>
      </c>
      <c r="Q85" s="83"/>
    </row>
    <row r="86" spans="1:17" ht="12.75">
      <c r="A86" s="88"/>
      <c r="B86" s="85"/>
      <c r="C86" s="93"/>
      <c r="D86" s="16" t="s">
        <v>28</v>
      </c>
      <c r="E86" s="23">
        <v>538</v>
      </c>
      <c r="F86" s="96"/>
      <c r="G86" s="99"/>
      <c r="H86" s="24">
        <f>(E86*F78)</f>
        <v>1705.46</v>
      </c>
      <c r="I86" s="25">
        <f>SUM(E86*G78)</f>
        <v>15064</v>
      </c>
      <c r="J86" s="24">
        <f t="shared" si="24"/>
        <v>16769.46</v>
      </c>
      <c r="K86" s="26">
        <v>1705.46</v>
      </c>
      <c r="L86" s="27">
        <v>15064</v>
      </c>
      <c r="M86" s="26">
        <f t="shared" si="25"/>
        <v>16769.46</v>
      </c>
      <c r="N86" s="28">
        <f>SUM(H86-K86)</f>
        <v>0</v>
      </c>
      <c r="O86" s="27">
        <f t="shared" si="27"/>
        <v>0</v>
      </c>
      <c r="P86" s="26">
        <f t="shared" si="26"/>
        <v>0</v>
      </c>
      <c r="Q86" s="83"/>
    </row>
    <row r="87" spans="1:17" ht="12.75">
      <c r="A87" s="88"/>
      <c r="B87" s="85"/>
      <c r="C87" s="93"/>
      <c r="D87" s="16" t="s">
        <v>29</v>
      </c>
      <c r="E87" s="23">
        <v>564</v>
      </c>
      <c r="F87" s="96"/>
      <c r="G87" s="99"/>
      <c r="H87" s="24">
        <f>(E87*F78)</f>
        <v>1787.8799999999999</v>
      </c>
      <c r="I87" s="25">
        <f>SUM(E87*G78)</f>
        <v>15792</v>
      </c>
      <c r="J87" s="24">
        <f t="shared" si="24"/>
        <v>17579.88</v>
      </c>
      <c r="K87" s="26">
        <v>1787.88</v>
      </c>
      <c r="L87" s="27">
        <v>15792</v>
      </c>
      <c r="M87" s="26">
        <f t="shared" si="25"/>
        <v>17579.88</v>
      </c>
      <c r="N87" s="28">
        <f>SUM(H87-K87)</f>
        <v>-2.2737367544323206E-13</v>
      </c>
      <c r="O87" s="27">
        <f t="shared" si="27"/>
        <v>0</v>
      </c>
      <c r="P87" s="26">
        <f t="shared" si="26"/>
        <v>-2.2737367544323206E-13</v>
      </c>
      <c r="Q87" s="83"/>
    </row>
    <row r="88" spans="1:17" ht="12.75">
      <c r="A88" s="88"/>
      <c r="B88" s="85"/>
      <c r="C88" s="93"/>
      <c r="D88" s="16" t="s">
        <v>30</v>
      </c>
      <c r="E88" s="23">
        <v>570</v>
      </c>
      <c r="F88" s="96"/>
      <c r="G88" s="99"/>
      <c r="H88" s="24">
        <f>(E88*F78)</f>
        <v>1806.8999999999999</v>
      </c>
      <c r="I88" s="25">
        <f>SUM(E88*G78)</f>
        <v>15960</v>
      </c>
      <c r="J88" s="24">
        <f t="shared" si="24"/>
        <v>17766.9</v>
      </c>
      <c r="K88" s="26">
        <v>1806.9</v>
      </c>
      <c r="L88" s="27">
        <v>15960</v>
      </c>
      <c r="M88" s="26">
        <f t="shared" si="25"/>
        <v>17766.9</v>
      </c>
      <c r="N88" s="28">
        <f>SUM(H88-K88)</f>
        <v>-2.2737367544323206E-13</v>
      </c>
      <c r="O88" s="27">
        <f t="shared" si="27"/>
        <v>0</v>
      </c>
      <c r="P88" s="26">
        <f t="shared" si="26"/>
        <v>-2.2737367544323206E-13</v>
      </c>
      <c r="Q88" s="83"/>
    </row>
    <row r="89" spans="1:17" ht="13.5" thickBot="1">
      <c r="A89" s="89"/>
      <c r="B89" s="86"/>
      <c r="C89" s="94"/>
      <c r="D89" s="56" t="s">
        <v>31</v>
      </c>
      <c r="E89" s="60">
        <v>584</v>
      </c>
      <c r="F89" s="97"/>
      <c r="G89" s="100"/>
      <c r="H89" s="29">
        <f>SUM(E89*F78)</f>
        <v>1851.28</v>
      </c>
      <c r="I89" s="25">
        <f>SUM(E89*G78)</f>
        <v>16352</v>
      </c>
      <c r="J89" s="29">
        <f t="shared" si="24"/>
        <v>18203.28</v>
      </c>
      <c r="K89" s="30">
        <v>1851.28</v>
      </c>
      <c r="L89" s="31">
        <v>16352</v>
      </c>
      <c r="M89" s="30">
        <f t="shared" si="25"/>
        <v>18203.28</v>
      </c>
      <c r="N89" s="32">
        <f>SUM(H89-K89)</f>
        <v>0</v>
      </c>
      <c r="O89" s="31">
        <f>SUM(I89-L89)</f>
        <v>0</v>
      </c>
      <c r="P89" s="30">
        <f t="shared" si="26"/>
        <v>0</v>
      </c>
      <c r="Q89" s="101"/>
    </row>
    <row r="90" spans="1:17" ht="15.75" thickBot="1">
      <c r="A90" s="52"/>
      <c r="B90" s="72">
        <v>2015</v>
      </c>
      <c r="C90" s="35"/>
      <c r="D90" s="36" t="s">
        <v>32</v>
      </c>
      <c r="E90" s="37">
        <f>SUM(E78,E79,E80,E81,E82,E83,E84,E85,E86,E87,E88,E89)</f>
        <v>6705</v>
      </c>
      <c r="F90" s="35"/>
      <c r="G90" s="34"/>
      <c r="H90" s="39">
        <f aca="true" t="shared" si="28" ref="H90:P90">SUM(H78:H89)</f>
        <v>21254.850000000002</v>
      </c>
      <c r="I90" s="39">
        <f t="shared" si="28"/>
        <v>187740</v>
      </c>
      <c r="J90" s="39">
        <f t="shared" si="28"/>
        <v>208994.84999999998</v>
      </c>
      <c r="K90" s="40">
        <f t="shared" si="28"/>
        <v>21254.45</v>
      </c>
      <c r="L90" s="40">
        <f t="shared" si="28"/>
        <v>187740</v>
      </c>
      <c r="M90" s="41">
        <f t="shared" si="28"/>
        <v>208994.44999999998</v>
      </c>
      <c r="N90" s="41">
        <f t="shared" si="28"/>
        <v>0.39999999999918145</v>
      </c>
      <c r="O90" s="41">
        <f t="shared" si="28"/>
        <v>0</v>
      </c>
      <c r="P90" s="40">
        <f t="shared" si="28"/>
        <v>0.39999999999918145</v>
      </c>
      <c r="Q90" s="42"/>
    </row>
    <row r="91" spans="1:17" ht="13.5" thickBot="1">
      <c r="A91" s="61"/>
      <c r="B91" s="62" t="s">
        <v>66</v>
      </c>
      <c r="C91" s="63"/>
      <c r="D91" s="64"/>
      <c r="E91" s="65"/>
      <c r="F91" s="63"/>
      <c r="G91" s="61"/>
      <c r="H91" s="66"/>
      <c r="I91" s="67"/>
      <c r="J91" s="68"/>
      <c r="K91" s="73">
        <v>105719.5</v>
      </c>
      <c r="L91" s="74">
        <v>231756.25</v>
      </c>
      <c r="M91" s="69"/>
      <c r="N91" s="70"/>
      <c r="O91" s="69"/>
      <c r="P91" s="69"/>
      <c r="Q91" s="71"/>
    </row>
    <row r="92" spans="1:17" ht="12.75">
      <c r="A92" s="87">
        <v>7</v>
      </c>
      <c r="B92" s="90" t="s">
        <v>46</v>
      </c>
      <c r="C92" s="92" t="s">
        <v>47</v>
      </c>
      <c r="D92" s="16" t="s">
        <v>20</v>
      </c>
      <c r="E92" s="17">
        <v>333</v>
      </c>
      <c r="F92" s="95">
        <v>3.87</v>
      </c>
      <c r="G92" s="98">
        <v>28</v>
      </c>
      <c r="H92" s="18">
        <f>(E92*F92)</f>
        <v>1288.71</v>
      </c>
      <c r="I92" s="19">
        <f>SUM(G92*E92)</f>
        <v>9324</v>
      </c>
      <c r="J92" s="18">
        <f aca="true" t="shared" si="29" ref="J92:J103">SUM(H92,I92)</f>
        <v>10612.71</v>
      </c>
      <c r="K92" s="20">
        <v>1288.71</v>
      </c>
      <c r="L92" s="21">
        <v>9324</v>
      </c>
      <c r="M92" s="20">
        <f>SUM(K92:L92)</f>
        <v>10612.71</v>
      </c>
      <c r="N92" s="22">
        <f>SUM(H92-K92)</f>
        <v>0</v>
      </c>
      <c r="O92" s="21">
        <f>SUM(I92-L92)</f>
        <v>0</v>
      </c>
      <c r="P92" s="20">
        <f>SUM(N92:O92)</f>
        <v>0</v>
      </c>
      <c r="Q92" s="82"/>
    </row>
    <row r="93" spans="1:17" ht="12.75">
      <c r="A93" s="88"/>
      <c r="B93" s="91"/>
      <c r="C93" s="93"/>
      <c r="D93" s="16" t="s">
        <v>21</v>
      </c>
      <c r="E93" s="23">
        <v>304.8</v>
      </c>
      <c r="F93" s="96"/>
      <c r="G93" s="99"/>
      <c r="H93" s="24">
        <f>(E93*F92)</f>
        <v>1179.576</v>
      </c>
      <c r="I93" s="25">
        <f>SUM(E93*G92)</f>
        <v>8534.4</v>
      </c>
      <c r="J93" s="24">
        <f t="shared" si="29"/>
        <v>9713.975999999999</v>
      </c>
      <c r="K93" s="26">
        <v>1179.58</v>
      </c>
      <c r="L93" s="27">
        <v>8534.4</v>
      </c>
      <c r="M93" s="26">
        <f aca="true" t="shared" si="30" ref="M93:M103">SUM(K93:L93)</f>
        <v>9713.98</v>
      </c>
      <c r="N93" s="28">
        <f>SUM(H93-K93)</f>
        <v>-0.0039999999999054126</v>
      </c>
      <c r="O93" s="27">
        <f>SUM(I93-L93)</f>
        <v>0</v>
      </c>
      <c r="P93" s="26">
        <f aca="true" t="shared" si="31" ref="P93:P103">SUM(N93:O93)</f>
        <v>-0.0039999999999054126</v>
      </c>
      <c r="Q93" s="83"/>
    </row>
    <row r="94" spans="1:17" ht="12.75">
      <c r="A94" s="88"/>
      <c r="B94" s="91"/>
      <c r="C94" s="93"/>
      <c r="D94" s="16" t="s">
        <v>22</v>
      </c>
      <c r="E94" s="23">
        <v>344</v>
      </c>
      <c r="F94" s="96"/>
      <c r="G94" s="99"/>
      <c r="H94" s="24">
        <f>(E94*F92)</f>
        <v>1331.28</v>
      </c>
      <c r="I94" s="25">
        <f>SUM(E94*G92)</f>
        <v>9632</v>
      </c>
      <c r="J94" s="24">
        <f t="shared" si="29"/>
        <v>10963.28</v>
      </c>
      <c r="K94" s="26">
        <v>1331.28</v>
      </c>
      <c r="L94" s="27">
        <v>9632</v>
      </c>
      <c r="M94" s="26">
        <f t="shared" si="30"/>
        <v>10963.28</v>
      </c>
      <c r="N94" s="28">
        <f>SUM(H94-K94)</f>
        <v>0</v>
      </c>
      <c r="O94" s="27">
        <f aca="true" t="shared" si="32" ref="O94:O102">SUM(I94-L94)</f>
        <v>0</v>
      </c>
      <c r="P94" s="26">
        <f t="shared" si="31"/>
        <v>0</v>
      </c>
      <c r="Q94" s="83"/>
    </row>
    <row r="95" spans="1:17" ht="12.75">
      <c r="A95" s="88"/>
      <c r="B95" s="91"/>
      <c r="C95" s="93"/>
      <c r="D95" s="16" t="s">
        <v>23</v>
      </c>
      <c r="E95" s="23">
        <v>433.8</v>
      </c>
      <c r="F95" s="96"/>
      <c r="G95" s="99"/>
      <c r="H95" s="24">
        <f>(E95*F92)</f>
        <v>1678.806</v>
      </c>
      <c r="I95" s="25">
        <f>SUM(E95*G92)</f>
        <v>12146.4</v>
      </c>
      <c r="J95" s="24">
        <f t="shared" si="29"/>
        <v>13825.206</v>
      </c>
      <c r="K95" s="26">
        <v>1678.81</v>
      </c>
      <c r="L95" s="27">
        <v>12146.4</v>
      </c>
      <c r="M95" s="26">
        <f t="shared" si="30"/>
        <v>13825.21</v>
      </c>
      <c r="N95" s="28">
        <f>SUM(H95-K95)</f>
        <v>-0.0039999999999054126</v>
      </c>
      <c r="O95" s="27">
        <f t="shared" si="32"/>
        <v>0</v>
      </c>
      <c r="P95" s="26">
        <f t="shared" si="31"/>
        <v>-0.0039999999999054126</v>
      </c>
      <c r="Q95" s="83"/>
    </row>
    <row r="96" spans="1:17" ht="12.75">
      <c r="A96" s="88"/>
      <c r="B96" s="91"/>
      <c r="C96" s="93"/>
      <c r="D96" s="16" t="s">
        <v>24</v>
      </c>
      <c r="E96" s="23">
        <v>466.8</v>
      </c>
      <c r="F96" s="96"/>
      <c r="G96" s="99"/>
      <c r="H96" s="24">
        <f>(E96*F92)</f>
        <v>1806.516</v>
      </c>
      <c r="I96" s="25">
        <f>SUM(E96*G92)</f>
        <v>13070.4</v>
      </c>
      <c r="J96" s="24">
        <f t="shared" si="29"/>
        <v>14876.916</v>
      </c>
      <c r="K96" s="26">
        <v>1806.52</v>
      </c>
      <c r="L96" s="27">
        <v>13070.4</v>
      </c>
      <c r="M96" s="26">
        <f t="shared" si="30"/>
        <v>14876.92</v>
      </c>
      <c r="N96" s="28">
        <f>SUM(H96-K96)</f>
        <v>-0.0039999999999054126</v>
      </c>
      <c r="O96" s="27">
        <f t="shared" si="32"/>
        <v>0</v>
      </c>
      <c r="P96" s="26">
        <f t="shared" si="31"/>
        <v>-0.0039999999999054126</v>
      </c>
      <c r="Q96" s="83"/>
    </row>
    <row r="97" spans="1:17" ht="12.75">
      <c r="A97" s="88"/>
      <c r="B97" s="91"/>
      <c r="C97" s="93"/>
      <c r="D97" s="16" t="s">
        <v>25</v>
      </c>
      <c r="E97" s="23">
        <v>437.4</v>
      </c>
      <c r="F97" s="96"/>
      <c r="G97" s="99"/>
      <c r="H97" s="24">
        <f>(E97*F92)</f>
        <v>1692.738</v>
      </c>
      <c r="I97" s="25">
        <f>SUM(E97*G92)</f>
        <v>12247.199999999999</v>
      </c>
      <c r="J97" s="24">
        <f t="shared" si="29"/>
        <v>13939.937999999998</v>
      </c>
      <c r="K97" s="26">
        <v>1692.74</v>
      </c>
      <c r="L97" s="27">
        <v>12247.2</v>
      </c>
      <c r="M97" s="26">
        <f t="shared" si="30"/>
        <v>13939.94</v>
      </c>
      <c r="N97" s="28">
        <f>SUM(H97-K97)</f>
        <v>-0.0019999999999527063</v>
      </c>
      <c r="O97" s="27">
        <f t="shared" si="32"/>
        <v>-1.8189894035458565E-12</v>
      </c>
      <c r="P97" s="26">
        <f t="shared" si="31"/>
        <v>-0.0020000000017716957</v>
      </c>
      <c r="Q97" s="83"/>
    </row>
    <row r="98" spans="1:17" ht="12.75">
      <c r="A98" s="88"/>
      <c r="B98" s="84"/>
      <c r="C98" s="93"/>
      <c r="D98" s="16" t="s">
        <v>26</v>
      </c>
      <c r="E98" s="23">
        <v>448.2</v>
      </c>
      <c r="F98" s="96"/>
      <c r="G98" s="99"/>
      <c r="H98" s="24">
        <f>(E98*F92)</f>
        <v>1734.534</v>
      </c>
      <c r="I98" s="25">
        <f>SUM(E98*G92)</f>
        <v>12549.6</v>
      </c>
      <c r="J98" s="24">
        <f t="shared" si="29"/>
        <v>14284.134</v>
      </c>
      <c r="K98" s="26">
        <v>1734.53</v>
      </c>
      <c r="L98" s="27">
        <v>12549.6</v>
      </c>
      <c r="M98" s="26">
        <f t="shared" si="30"/>
        <v>14284.130000000001</v>
      </c>
      <c r="N98" s="28">
        <v>0</v>
      </c>
      <c r="O98" s="27">
        <f t="shared" si="32"/>
        <v>0</v>
      </c>
      <c r="P98" s="26">
        <f t="shared" si="31"/>
        <v>0</v>
      </c>
      <c r="Q98" s="83"/>
    </row>
    <row r="99" spans="1:17" ht="12.75">
      <c r="A99" s="88"/>
      <c r="B99" s="85"/>
      <c r="C99" s="93"/>
      <c r="D99" s="16" t="s">
        <v>27</v>
      </c>
      <c r="E99" s="23">
        <v>415.8</v>
      </c>
      <c r="F99" s="96"/>
      <c r="G99" s="99"/>
      <c r="H99" s="24">
        <f>(E99*F92)</f>
        <v>1609.1460000000002</v>
      </c>
      <c r="I99" s="25">
        <f>SUM(E99*G92)</f>
        <v>11642.4</v>
      </c>
      <c r="J99" s="24">
        <f t="shared" si="29"/>
        <v>13251.546</v>
      </c>
      <c r="K99" s="26">
        <v>1609.15</v>
      </c>
      <c r="L99" s="27">
        <v>11642.4</v>
      </c>
      <c r="M99" s="26">
        <f t="shared" si="30"/>
        <v>13251.55</v>
      </c>
      <c r="N99" s="28">
        <f>SUM(H99-K99)</f>
        <v>-0.0039999999999054126</v>
      </c>
      <c r="O99" s="27">
        <f t="shared" si="32"/>
        <v>0</v>
      </c>
      <c r="P99" s="26">
        <f t="shared" si="31"/>
        <v>-0.0039999999999054126</v>
      </c>
      <c r="Q99" s="83"/>
    </row>
    <row r="100" spans="1:17" ht="12.75">
      <c r="A100" s="88"/>
      <c r="B100" s="85"/>
      <c r="C100" s="93"/>
      <c r="D100" s="16" t="s">
        <v>28</v>
      </c>
      <c r="E100" s="23">
        <v>453</v>
      </c>
      <c r="F100" s="96"/>
      <c r="G100" s="99"/>
      <c r="H100" s="24">
        <f>(E100*F92)</f>
        <v>1753.1100000000001</v>
      </c>
      <c r="I100" s="25">
        <f>SUM(E100*G92)</f>
        <v>12684</v>
      </c>
      <c r="J100" s="24">
        <f t="shared" si="29"/>
        <v>14437.11</v>
      </c>
      <c r="K100" s="26">
        <v>1753.11</v>
      </c>
      <c r="L100" s="27">
        <v>12684</v>
      </c>
      <c r="M100" s="26">
        <f t="shared" si="30"/>
        <v>14437.11</v>
      </c>
      <c r="N100" s="28">
        <f>SUM(H100-K100)</f>
        <v>2.2737367544323206E-13</v>
      </c>
      <c r="O100" s="27">
        <f t="shared" si="32"/>
        <v>0</v>
      </c>
      <c r="P100" s="26">
        <f t="shared" si="31"/>
        <v>2.2737367544323206E-13</v>
      </c>
      <c r="Q100" s="83"/>
    </row>
    <row r="101" spans="1:17" ht="12.75">
      <c r="A101" s="88"/>
      <c r="B101" s="85"/>
      <c r="C101" s="93"/>
      <c r="D101" s="16" t="s">
        <v>29</v>
      </c>
      <c r="E101" s="23">
        <v>446.4</v>
      </c>
      <c r="F101" s="96"/>
      <c r="G101" s="99"/>
      <c r="H101" s="24">
        <f>(E101*F92)</f>
        <v>1727.568</v>
      </c>
      <c r="I101" s="25">
        <f>SUM(E101*G92)</f>
        <v>12499.199999999999</v>
      </c>
      <c r="J101" s="24">
        <f t="shared" si="29"/>
        <v>14226.767999999998</v>
      </c>
      <c r="K101" s="26">
        <v>1727.57</v>
      </c>
      <c r="L101" s="27">
        <v>12499.2</v>
      </c>
      <c r="M101" s="26">
        <f t="shared" si="30"/>
        <v>14226.77</v>
      </c>
      <c r="N101" s="28">
        <f>SUM(H101-K101)</f>
        <v>-0.0019999999999527063</v>
      </c>
      <c r="O101" s="27">
        <f t="shared" si="32"/>
        <v>-1.8189894035458565E-12</v>
      </c>
      <c r="P101" s="26">
        <f t="shared" si="31"/>
        <v>-0.0020000000017716957</v>
      </c>
      <c r="Q101" s="83"/>
    </row>
    <row r="102" spans="1:17" ht="12.75">
      <c r="A102" s="88"/>
      <c r="B102" s="85"/>
      <c r="C102" s="93"/>
      <c r="D102" s="16" t="s">
        <v>30</v>
      </c>
      <c r="E102" s="23">
        <v>451.8</v>
      </c>
      <c r="F102" s="96"/>
      <c r="G102" s="99"/>
      <c r="H102" s="24">
        <f>(E102*F92)</f>
        <v>1748.4660000000001</v>
      </c>
      <c r="I102" s="25">
        <f>SUM(E102*G92)</f>
        <v>12650.4</v>
      </c>
      <c r="J102" s="24">
        <f t="shared" si="29"/>
        <v>14398.866</v>
      </c>
      <c r="K102" s="26">
        <v>1748.47</v>
      </c>
      <c r="L102" s="27">
        <v>12650.4</v>
      </c>
      <c r="M102" s="26">
        <f t="shared" si="30"/>
        <v>14398.869999999999</v>
      </c>
      <c r="N102" s="28">
        <f>SUM(H102-K102)</f>
        <v>-0.0039999999999054126</v>
      </c>
      <c r="O102" s="27">
        <f t="shared" si="32"/>
        <v>0</v>
      </c>
      <c r="P102" s="26">
        <f t="shared" si="31"/>
        <v>-0.0039999999999054126</v>
      </c>
      <c r="Q102" s="83"/>
    </row>
    <row r="103" spans="1:17" ht="13.5" thickBot="1">
      <c r="A103" s="89"/>
      <c r="B103" s="86"/>
      <c r="C103" s="94"/>
      <c r="D103" s="56" t="s">
        <v>31</v>
      </c>
      <c r="E103" s="55">
        <v>363</v>
      </c>
      <c r="F103" s="97"/>
      <c r="G103" s="100"/>
      <c r="H103" s="29">
        <f>SUM(E103*F92)</f>
        <v>1404.81</v>
      </c>
      <c r="I103" s="25">
        <f>SUM(E103*G92)</f>
        <v>10164</v>
      </c>
      <c r="J103" s="29">
        <f t="shared" si="29"/>
        <v>11568.81</v>
      </c>
      <c r="K103" s="30">
        <v>1404.81</v>
      </c>
      <c r="L103" s="31">
        <v>10164</v>
      </c>
      <c r="M103" s="30">
        <f t="shared" si="30"/>
        <v>11568.81</v>
      </c>
      <c r="N103" s="32">
        <f>SUM(H103-K103)</f>
        <v>0</v>
      </c>
      <c r="O103" s="31">
        <f>SUM(I103-L103)</f>
        <v>0</v>
      </c>
      <c r="P103" s="30">
        <f t="shared" si="31"/>
        <v>0</v>
      </c>
      <c r="Q103" s="101"/>
    </row>
    <row r="104" spans="1:17" ht="15.75" thickBot="1">
      <c r="A104" s="52"/>
      <c r="B104" s="72">
        <v>2015</v>
      </c>
      <c r="C104" s="35"/>
      <c r="D104" s="36" t="s">
        <v>32</v>
      </c>
      <c r="E104" s="37">
        <f>SUM(E92,E93,E94,E95,E96,E97,E98,E99,E100,E101,E102,E103)</f>
        <v>4898</v>
      </c>
      <c r="F104" s="35"/>
      <c r="G104" s="34"/>
      <c r="H104" s="39">
        <f aca="true" t="shared" si="33" ref="H104:P104">SUM(H92:H103)</f>
        <v>18955.26</v>
      </c>
      <c r="I104" s="39">
        <f t="shared" si="33"/>
        <v>137144</v>
      </c>
      <c r="J104" s="39">
        <f t="shared" si="33"/>
        <v>156099.26</v>
      </c>
      <c r="K104" s="40">
        <f t="shared" si="33"/>
        <v>18955.280000000002</v>
      </c>
      <c r="L104" s="40">
        <f t="shared" si="33"/>
        <v>137144</v>
      </c>
      <c r="M104" s="41">
        <f t="shared" si="33"/>
        <v>156099.28</v>
      </c>
      <c r="N104" s="41">
        <f t="shared" si="33"/>
        <v>-0.0239999999992051</v>
      </c>
      <c r="O104" s="41">
        <f t="shared" si="33"/>
        <v>-3.637978807091713E-12</v>
      </c>
      <c r="P104" s="40">
        <f t="shared" si="33"/>
        <v>-0.02400000000284308</v>
      </c>
      <c r="Q104" s="42"/>
    </row>
    <row r="105" spans="1:17" ht="13.5" thickBot="1">
      <c r="A105" s="61"/>
      <c r="B105" s="62" t="s">
        <v>66</v>
      </c>
      <c r="C105" s="63"/>
      <c r="D105" s="64"/>
      <c r="E105" s="65"/>
      <c r="F105" s="63"/>
      <c r="G105" s="61"/>
      <c r="H105" s="66"/>
      <c r="I105" s="67"/>
      <c r="J105" s="68"/>
      <c r="K105" s="73">
        <v>113967.32</v>
      </c>
      <c r="L105" s="74">
        <v>308619.6</v>
      </c>
      <c r="M105" s="69"/>
      <c r="N105" s="70"/>
      <c r="O105" s="69"/>
      <c r="P105" s="69"/>
      <c r="Q105" s="71"/>
    </row>
    <row r="106" spans="1:17" ht="12.75">
      <c r="A106" s="87">
        <v>8</v>
      </c>
      <c r="B106" s="90" t="s">
        <v>48</v>
      </c>
      <c r="C106" s="92" t="s">
        <v>49</v>
      </c>
      <c r="D106" s="16" t="s">
        <v>20</v>
      </c>
      <c r="E106" s="17">
        <v>210</v>
      </c>
      <c r="F106" s="95">
        <v>2.33</v>
      </c>
      <c r="G106" s="98">
        <v>28</v>
      </c>
      <c r="H106" s="18">
        <f>(E106*F106)</f>
        <v>489.3</v>
      </c>
      <c r="I106" s="19">
        <f>SUM(G106*E106)</f>
        <v>5880</v>
      </c>
      <c r="J106" s="18">
        <f aca="true" t="shared" si="34" ref="J106:J117">SUM(H106,I106)</f>
        <v>6369.3</v>
      </c>
      <c r="K106" s="20">
        <v>489.3</v>
      </c>
      <c r="L106" s="21">
        <v>5880</v>
      </c>
      <c r="M106" s="20">
        <f>SUM(K106:L106)</f>
        <v>6369.3</v>
      </c>
      <c r="N106" s="22">
        <f>SUM(H106-K106)</f>
        <v>0</v>
      </c>
      <c r="O106" s="21">
        <f>SUM(I106-L106)</f>
        <v>0</v>
      </c>
      <c r="P106" s="20">
        <f>SUM(N106:O106)</f>
        <v>0</v>
      </c>
      <c r="Q106" s="82"/>
    </row>
    <row r="107" spans="1:17" ht="12.75">
      <c r="A107" s="88"/>
      <c r="B107" s="91"/>
      <c r="C107" s="93"/>
      <c r="D107" s="16" t="s">
        <v>21</v>
      </c>
      <c r="E107" s="23">
        <v>287</v>
      </c>
      <c r="F107" s="96"/>
      <c r="G107" s="99"/>
      <c r="H107" s="24">
        <f>(E107*F106)</f>
        <v>668.71</v>
      </c>
      <c r="I107" s="25">
        <f>SUM(E107*G106)</f>
        <v>8036</v>
      </c>
      <c r="J107" s="24">
        <f t="shared" si="34"/>
        <v>8704.71</v>
      </c>
      <c r="K107" s="26">
        <v>668.71</v>
      </c>
      <c r="L107" s="27">
        <v>8036</v>
      </c>
      <c r="M107" s="26">
        <f aca="true" t="shared" si="35" ref="M107:M117">SUM(K107:L107)</f>
        <v>8704.71</v>
      </c>
      <c r="N107" s="28">
        <f>SUM(H107-K107)</f>
        <v>0</v>
      </c>
      <c r="O107" s="27">
        <f>SUM(I107-L107)</f>
        <v>0</v>
      </c>
      <c r="P107" s="26">
        <f aca="true" t="shared" si="36" ref="P107:P117">SUM(N107:O107)</f>
        <v>0</v>
      </c>
      <c r="Q107" s="83"/>
    </row>
    <row r="108" spans="1:17" ht="12.75">
      <c r="A108" s="88"/>
      <c r="B108" s="91"/>
      <c r="C108" s="93"/>
      <c r="D108" s="16" t="s">
        <v>22</v>
      </c>
      <c r="E108" s="23">
        <v>245</v>
      </c>
      <c r="F108" s="96"/>
      <c r="G108" s="99"/>
      <c r="H108" s="24">
        <f>(E108*F106)</f>
        <v>570.85</v>
      </c>
      <c r="I108" s="25">
        <f>SUM(E108*G106)</f>
        <v>6860</v>
      </c>
      <c r="J108" s="24">
        <f t="shared" si="34"/>
        <v>7430.85</v>
      </c>
      <c r="K108" s="26">
        <v>570.85</v>
      </c>
      <c r="L108" s="27">
        <v>6860</v>
      </c>
      <c r="M108" s="26">
        <f t="shared" si="35"/>
        <v>7430.85</v>
      </c>
      <c r="N108" s="28">
        <f>SUM(H108-K108)</f>
        <v>0</v>
      </c>
      <c r="O108" s="27">
        <f aca="true" t="shared" si="37" ref="O108:O116">SUM(I108-L108)</f>
        <v>0</v>
      </c>
      <c r="P108" s="26">
        <f t="shared" si="36"/>
        <v>0</v>
      </c>
      <c r="Q108" s="83"/>
    </row>
    <row r="109" spans="1:17" ht="12.75">
      <c r="A109" s="88"/>
      <c r="B109" s="91"/>
      <c r="C109" s="93"/>
      <c r="D109" s="16" t="s">
        <v>23</v>
      </c>
      <c r="E109" s="23">
        <v>256</v>
      </c>
      <c r="F109" s="96"/>
      <c r="G109" s="99"/>
      <c r="H109" s="24">
        <f>(E109*F106)</f>
        <v>596.48</v>
      </c>
      <c r="I109" s="25">
        <f>SUM(E109*G106)</f>
        <v>7168</v>
      </c>
      <c r="J109" s="24">
        <f t="shared" si="34"/>
        <v>7764.48</v>
      </c>
      <c r="K109" s="26">
        <v>596.48</v>
      </c>
      <c r="L109" s="27">
        <v>7168</v>
      </c>
      <c r="M109" s="26">
        <f t="shared" si="35"/>
        <v>7764.48</v>
      </c>
      <c r="N109" s="28">
        <f>SUM(H109-K109)</f>
        <v>0</v>
      </c>
      <c r="O109" s="27">
        <f t="shared" si="37"/>
        <v>0</v>
      </c>
      <c r="P109" s="26">
        <f t="shared" si="36"/>
        <v>0</v>
      </c>
      <c r="Q109" s="83"/>
    </row>
    <row r="110" spans="1:17" ht="12.75">
      <c r="A110" s="88"/>
      <c r="B110" s="91"/>
      <c r="C110" s="93"/>
      <c r="D110" s="16" t="s">
        <v>24</v>
      </c>
      <c r="E110" s="23">
        <v>257</v>
      </c>
      <c r="F110" s="96"/>
      <c r="G110" s="99"/>
      <c r="H110" s="24">
        <f>(E110*F106)</f>
        <v>598.8100000000001</v>
      </c>
      <c r="I110" s="25">
        <f>SUM(E110*G106)</f>
        <v>7196</v>
      </c>
      <c r="J110" s="24">
        <f t="shared" si="34"/>
        <v>7794.81</v>
      </c>
      <c r="K110" s="26">
        <v>598.81</v>
      </c>
      <c r="L110" s="27">
        <v>7196</v>
      </c>
      <c r="M110" s="26">
        <f t="shared" si="35"/>
        <v>7794.8099999999995</v>
      </c>
      <c r="N110" s="28">
        <f>SUM(H110-K110)</f>
        <v>1.1368683772161603E-13</v>
      </c>
      <c r="O110" s="27">
        <f t="shared" si="37"/>
        <v>0</v>
      </c>
      <c r="P110" s="26">
        <f t="shared" si="36"/>
        <v>1.1368683772161603E-13</v>
      </c>
      <c r="Q110" s="83"/>
    </row>
    <row r="111" spans="1:17" ht="12.75">
      <c r="A111" s="88"/>
      <c r="B111" s="91"/>
      <c r="C111" s="93"/>
      <c r="D111" s="16" t="s">
        <v>25</v>
      </c>
      <c r="E111" s="23">
        <v>320</v>
      </c>
      <c r="F111" s="96"/>
      <c r="G111" s="99"/>
      <c r="H111" s="24">
        <f>(E111*F106)</f>
        <v>745.6</v>
      </c>
      <c r="I111" s="25">
        <f>SUM(E111*G106)</f>
        <v>8960</v>
      </c>
      <c r="J111" s="24">
        <f t="shared" si="34"/>
        <v>9705.6</v>
      </c>
      <c r="K111" s="26">
        <v>745.6</v>
      </c>
      <c r="L111" s="27">
        <v>8960</v>
      </c>
      <c r="M111" s="26">
        <f t="shared" si="35"/>
        <v>9705.6</v>
      </c>
      <c r="N111" s="28">
        <f>SUM(H111-K111)</f>
        <v>0</v>
      </c>
      <c r="O111" s="27">
        <f t="shared" si="37"/>
        <v>0</v>
      </c>
      <c r="P111" s="26">
        <f t="shared" si="36"/>
        <v>0</v>
      </c>
      <c r="Q111" s="83"/>
    </row>
    <row r="112" spans="1:17" ht="12.75">
      <c r="A112" s="88"/>
      <c r="B112" s="84"/>
      <c r="C112" s="93"/>
      <c r="D112" s="16" t="s">
        <v>26</v>
      </c>
      <c r="E112" s="23">
        <v>299</v>
      </c>
      <c r="F112" s="96"/>
      <c r="G112" s="99"/>
      <c r="H112" s="24">
        <f>(E112*F106)</f>
        <v>696.6700000000001</v>
      </c>
      <c r="I112" s="25">
        <f>SUM(E112*G106)</f>
        <v>8372</v>
      </c>
      <c r="J112" s="24">
        <f t="shared" si="34"/>
        <v>9068.67</v>
      </c>
      <c r="K112" s="26">
        <v>696.67</v>
      </c>
      <c r="L112" s="27">
        <v>8372</v>
      </c>
      <c r="M112" s="26">
        <f t="shared" si="35"/>
        <v>9068.67</v>
      </c>
      <c r="N112" s="28">
        <v>0</v>
      </c>
      <c r="O112" s="27">
        <f t="shared" si="37"/>
        <v>0</v>
      </c>
      <c r="P112" s="26">
        <f t="shared" si="36"/>
        <v>0</v>
      </c>
      <c r="Q112" s="83"/>
    </row>
    <row r="113" spans="1:17" ht="12.75">
      <c r="A113" s="88"/>
      <c r="B113" s="85"/>
      <c r="C113" s="93"/>
      <c r="D113" s="16" t="s">
        <v>27</v>
      </c>
      <c r="E113" s="23">
        <v>281</v>
      </c>
      <c r="F113" s="96"/>
      <c r="G113" s="99"/>
      <c r="H113" s="24">
        <f>(E113*F106)</f>
        <v>654.73</v>
      </c>
      <c r="I113" s="25">
        <f>SUM(E113*G106)</f>
        <v>7868</v>
      </c>
      <c r="J113" s="24">
        <f t="shared" si="34"/>
        <v>8522.73</v>
      </c>
      <c r="K113" s="26">
        <v>654.73</v>
      </c>
      <c r="L113" s="27">
        <v>7868</v>
      </c>
      <c r="M113" s="26">
        <f t="shared" si="35"/>
        <v>8522.73</v>
      </c>
      <c r="N113" s="28">
        <f>SUM(H113-K113)</f>
        <v>0</v>
      </c>
      <c r="O113" s="27">
        <f t="shared" si="37"/>
        <v>0</v>
      </c>
      <c r="P113" s="26">
        <f t="shared" si="36"/>
        <v>0</v>
      </c>
      <c r="Q113" s="83"/>
    </row>
    <row r="114" spans="1:17" ht="12.75">
      <c r="A114" s="88"/>
      <c r="B114" s="85"/>
      <c r="C114" s="93"/>
      <c r="D114" s="16" t="s">
        <v>28</v>
      </c>
      <c r="E114" s="23">
        <v>300</v>
      </c>
      <c r="F114" s="96"/>
      <c r="G114" s="99"/>
      <c r="H114" s="24">
        <f>(E114*F106)</f>
        <v>699</v>
      </c>
      <c r="I114" s="25">
        <f>SUM(E114*G106)</f>
        <v>8400</v>
      </c>
      <c r="J114" s="24">
        <f t="shared" si="34"/>
        <v>9099</v>
      </c>
      <c r="K114" s="26">
        <v>699</v>
      </c>
      <c r="L114" s="27">
        <v>8400</v>
      </c>
      <c r="M114" s="26">
        <f t="shared" si="35"/>
        <v>9099</v>
      </c>
      <c r="N114" s="28">
        <f>SUM(H114-K114)</f>
        <v>0</v>
      </c>
      <c r="O114" s="27">
        <f t="shared" si="37"/>
        <v>0</v>
      </c>
      <c r="P114" s="26">
        <f t="shared" si="36"/>
        <v>0</v>
      </c>
      <c r="Q114" s="83"/>
    </row>
    <row r="115" spans="1:17" ht="12.75">
      <c r="A115" s="88"/>
      <c r="B115" s="85"/>
      <c r="C115" s="93"/>
      <c r="D115" s="16" t="s">
        <v>29</v>
      </c>
      <c r="E115" s="23">
        <v>286</v>
      </c>
      <c r="F115" s="96"/>
      <c r="G115" s="99"/>
      <c r="H115" s="24">
        <f>(E115*F106)</f>
        <v>666.38</v>
      </c>
      <c r="I115" s="25">
        <f>SUM(E115*G106)</f>
        <v>8008</v>
      </c>
      <c r="J115" s="24">
        <f t="shared" si="34"/>
        <v>8674.38</v>
      </c>
      <c r="K115" s="26">
        <v>666.38</v>
      </c>
      <c r="L115" s="27">
        <v>8008</v>
      </c>
      <c r="M115" s="26">
        <f t="shared" si="35"/>
        <v>8674.38</v>
      </c>
      <c r="N115" s="28">
        <f>SUM(H115-K115)</f>
        <v>0</v>
      </c>
      <c r="O115" s="27">
        <f t="shared" si="37"/>
        <v>0</v>
      </c>
      <c r="P115" s="26">
        <f t="shared" si="36"/>
        <v>0</v>
      </c>
      <c r="Q115" s="83"/>
    </row>
    <row r="116" spans="1:17" ht="12.75">
      <c r="A116" s="88"/>
      <c r="B116" s="85"/>
      <c r="C116" s="93"/>
      <c r="D116" s="16" t="s">
        <v>30</v>
      </c>
      <c r="E116" s="23">
        <v>285</v>
      </c>
      <c r="F116" s="96"/>
      <c r="G116" s="99"/>
      <c r="H116" s="24">
        <f>(E116*F106)</f>
        <v>664.0500000000001</v>
      </c>
      <c r="I116" s="25">
        <f>SUM(E116*G106)</f>
        <v>7980</v>
      </c>
      <c r="J116" s="24">
        <f t="shared" si="34"/>
        <v>8644.05</v>
      </c>
      <c r="K116" s="26">
        <v>664.05</v>
      </c>
      <c r="L116" s="27">
        <v>7980</v>
      </c>
      <c r="M116" s="26">
        <f t="shared" si="35"/>
        <v>8644.05</v>
      </c>
      <c r="N116" s="28">
        <f>SUM(H116-K116)</f>
        <v>1.1368683772161603E-13</v>
      </c>
      <c r="O116" s="27">
        <f t="shared" si="37"/>
        <v>0</v>
      </c>
      <c r="P116" s="26">
        <f t="shared" si="36"/>
        <v>1.1368683772161603E-13</v>
      </c>
      <c r="Q116" s="83"/>
    </row>
    <row r="117" spans="1:17" ht="13.5" thickBot="1">
      <c r="A117" s="89"/>
      <c r="B117" s="86"/>
      <c r="C117" s="94"/>
      <c r="D117" s="56" t="s">
        <v>31</v>
      </c>
      <c r="E117" s="60">
        <v>280</v>
      </c>
      <c r="F117" s="97"/>
      <c r="G117" s="100"/>
      <c r="H117" s="29">
        <f>SUM(E117*F106)</f>
        <v>652.4</v>
      </c>
      <c r="I117" s="25">
        <f>SUM(E117*G106)</f>
        <v>7840</v>
      </c>
      <c r="J117" s="29">
        <f t="shared" si="34"/>
        <v>8492.4</v>
      </c>
      <c r="K117" s="30">
        <v>652.4</v>
      </c>
      <c r="L117" s="31">
        <v>7840</v>
      </c>
      <c r="M117" s="30">
        <f t="shared" si="35"/>
        <v>8492.4</v>
      </c>
      <c r="N117" s="32">
        <f>SUM(H117-K117)</f>
        <v>0</v>
      </c>
      <c r="O117" s="31">
        <f>SUM(I117-L117)</f>
        <v>0</v>
      </c>
      <c r="P117" s="30">
        <f t="shared" si="36"/>
        <v>0</v>
      </c>
      <c r="Q117" s="101"/>
    </row>
    <row r="118" spans="1:17" ht="15.75" thickBot="1">
      <c r="A118" s="52"/>
      <c r="B118" s="72">
        <v>2015</v>
      </c>
      <c r="C118" s="35"/>
      <c r="D118" s="36" t="s">
        <v>32</v>
      </c>
      <c r="E118" s="37">
        <f>SUM(E106,E107,E108,E109,E110,E111,E112,E113,E114,E115,E116,E117)</f>
        <v>3306</v>
      </c>
      <c r="F118" s="35"/>
      <c r="G118" s="34"/>
      <c r="H118" s="39">
        <f aca="true" t="shared" si="38" ref="H118:P118">SUM(H106:H117)</f>
        <v>7702.98</v>
      </c>
      <c r="I118" s="39">
        <f t="shared" si="38"/>
        <v>92568</v>
      </c>
      <c r="J118" s="39">
        <f t="shared" si="38"/>
        <v>100270.98</v>
      </c>
      <c r="K118" s="40">
        <f t="shared" si="38"/>
        <v>7702.98</v>
      </c>
      <c r="L118" s="40">
        <f t="shared" si="38"/>
        <v>92568</v>
      </c>
      <c r="M118" s="41">
        <f t="shared" si="38"/>
        <v>100270.98</v>
      </c>
      <c r="N118" s="41">
        <f t="shared" si="38"/>
        <v>2.2737367544323206E-13</v>
      </c>
      <c r="O118" s="41">
        <f t="shared" si="38"/>
        <v>0</v>
      </c>
      <c r="P118" s="40">
        <f t="shared" si="38"/>
        <v>2.2737367544323206E-13</v>
      </c>
      <c r="Q118" s="42"/>
    </row>
    <row r="119" spans="1:17" ht="13.5" thickBot="1">
      <c r="A119" s="61"/>
      <c r="B119" s="62" t="s">
        <v>66</v>
      </c>
      <c r="C119" s="63"/>
      <c r="D119" s="64"/>
      <c r="E119" s="65"/>
      <c r="F119" s="63"/>
      <c r="G119" s="61"/>
      <c r="H119" s="66"/>
      <c r="I119" s="67"/>
      <c r="J119" s="68"/>
      <c r="K119" s="73">
        <v>43463.82</v>
      </c>
      <c r="L119" s="74">
        <v>140929.54</v>
      </c>
      <c r="M119" s="69"/>
      <c r="N119" s="70"/>
      <c r="O119" s="69"/>
      <c r="P119" s="69"/>
      <c r="Q119" s="71"/>
    </row>
    <row r="120" spans="1:17" ht="12.75">
      <c r="A120" s="87">
        <v>9</v>
      </c>
      <c r="B120" s="90" t="s">
        <v>50</v>
      </c>
      <c r="C120" s="92" t="s">
        <v>51</v>
      </c>
      <c r="D120" s="16" t="s">
        <v>20</v>
      </c>
      <c r="E120" s="17">
        <v>350</v>
      </c>
      <c r="F120" s="95">
        <v>8.1</v>
      </c>
      <c r="G120" s="98">
        <v>28</v>
      </c>
      <c r="H120" s="18">
        <f>(E120*F120)</f>
        <v>2835</v>
      </c>
      <c r="I120" s="19">
        <f>SUM(G120*E120)</f>
        <v>9800</v>
      </c>
      <c r="J120" s="18">
        <f aca="true" t="shared" si="39" ref="J120:J131">SUM(H120,I120)</f>
        <v>12635</v>
      </c>
      <c r="K120" s="20">
        <v>2835</v>
      </c>
      <c r="L120" s="21">
        <v>9800</v>
      </c>
      <c r="M120" s="20">
        <f>SUM(K120:L120)</f>
        <v>12635</v>
      </c>
      <c r="N120" s="22">
        <f>SUM(H120-K120)</f>
        <v>0</v>
      </c>
      <c r="O120" s="21">
        <f>SUM(I120-L120)</f>
        <v>0</v>
      </c>
      <c r="P120" s="20">
        <f>SUM(N120:O120)</f>
        <v>0</v>
      </c>
      <c r="Q120" s="82"/>
    </row>
    <row r="121" spans="1:17" ht="12.75">
      <c r="A121" s="88"/>
      <c r="B121" s="91"/>
      <c r="C121" s="93"/>
      <c r="D121" s="16" t="s">
        <v>21</v>
      </c>
      <c r="E121" s="23">
        <v>352</v>
      </c>
      <c r="F121" s="96"/>
      <c r="G121" s="99"/>
      <c r="H121" s="24">
        <f>(E121*F120)</f>
        <v>2851.2</v>
      </c>
      <c r="I121" s="25">
        <f>SUM(E121*G120)</f>
        <v>9856</v>
      </c>
      <c r="J121" s="24">
        <f t="shared" si="39"/>
        <v>12707.2</v>
      </c>
      <c r="K121" s="26">
        <v>2851.2</v>
      </c>
      <c r="L121" s="27">
        <v>9856</v>
      </c>
      <c r="M121" s="26">
        <f aca="true" t="shared" si="40" ref="M121:M131">SUM(K121:L121)</f>
        <v>12707.2</v>
      </c>
      <c r="N121" s="28">
        <f>SUM(H121-K121)</f>
        <v>0</v>
      </c>
      <c r="O121" s="27">
        <f>SUM(I121-L121)</f>
        <v>0</v>
      </c>
      <c r="P121" s="26">
        <f aca="true" t="shared" si="41" ref="P121:P131">SUM(N121:O121)</f>
        <v>0</v>
      </c>
      <c r="Q121" s="83"/>
    </row>
    <row r="122" spans="1:17" ht="12.75">
      <c r="A122" s="88"/>
      <c r="B122" s="91"/>
      <c r="C122" s="93"/>
      <c r="D122" s="16" t="s">
        <v>22</v>
      </c>
      <c r="E122" s="23">
        <v>356</v>
      </c>
      <c r="F122" s="96"/>
      <c r="G122" s="99"/>
      <c r="H122" s="24">
        <f>(E122*F120)</f>
        <v>2883.6</v>
      </c>
      <c r="I122" s="25">
        <f>SUM(E122*G120)</f>
        <v>9968</v>
      </c>
      <c r="J122" s="24">
        <f t="shared" si="39"/>
        <v>12851.6</v>
      </c>
      <c r="K122" s="26">
        <v>2883.6</v>
      </c>
      <c r="L122" s="27">
        <v>9968</v>
      </c>
      <c r="M122" s="26">
        <f t="shared" si="40"/>
        <v>12851.6</v>
      </c>
      <c r="N122" s="28">
        <f>SUM(H122-K122)</f>
        <v>0</v>
      </c>
      <c r="O122" s="27">
        <f aca="true" t="shared" si="42" ref="O122:O130">SUM(I122-L122)</f>
        <v>0</v>
      </c>
      <c r="P122" s="26">
        <f t="shared" si="41"/>
        <v>0</v>
      </c>
      <c r="Q122" s="83"/>
    </row>
    <row r="123" spans="1:17" ht="12.75">
      <c r="A123" s="88"/>
      <c r="B123" s="91"/>
      <c r="C123" s="93"/>
      <c r="D123" s="16" t="s">
        <v>23</v>
      </c>
      <c r="E123" s="23">
        <v>350</v>
      </c>
      <c r="F123" s="96"/>
      <c r="G123" s="99"/>
      <c r="H123" s="24">
        <f>(E123*F120)</f>
        <v>2835</v>
      </c>
      <c r="I123" s="25">
        <f>SUM(E123*G120)</f>
        <v>9800</v>
      </c>
      <c r="J123" s="24">
        <f t="shared" si="39"/>
        <v>12635</v>
      </c>
      <c r="K123" s="26">
        <v>2835</v>
      </c>
      <c r="L123" s="27">
        <v>9800</v>
      </c>
      <c r="M123" s="26">
        <f t="shared" si="40"/>
        <v>12635</v>
      </c>
      <c r="N123" s="28">
        <f>SUM(H123-K123)</f>
        <v>0</v>
      </c>
      <c r="O123" s="27">
        <f t="shared" si="42"/>
        <v>0</v>
      </c>
      <c r="P123" s="26">
        <f t="shared" si="41"/>
        <v>0</v>
      </c>
      <c r="Q123" s="83"/>
    </row>
    <row r="124" spans="1:17" ht="12.75">
      <c r="A124" s="88"/>
      <c r="B124" s="91"/>
      <c r="C124" s="93"/>
      <c r="D124" s="16" t="s">
        <v>24</v>
      </c>
      <c r="E124" s="23">
        <v>352</v>
      </c>
      <c r="F124" s="96"/>
      <c r="G124" s="99"/>
      <c r="H124" s="24">
        <f>(E124*F120)</f>
        <v>2851.2</v>
      </c>
      <c r="I124" s="25">
        <f>SUM(E124*G120)</f>
        <v>9856</v>
      </c>
      <c r="J124" s="24">
        <f t="shared" si="39"/>
        <v>12707.2</v>
      </c>
      <c r="K124" s="26">
        <v>2851.2</v>
      </c>
      <c r="L124" s="27">
        <v>9856</v>
      </c>
      <c r="M124" s="26">
        <f t="shared" si="40"/>
        <v>12707.2</v>
      </c>
      <c r="N124" s="28">
        <f>SUM(H124-K124)</f>
        <v>0</v>
      </c>
      <c r="O124" s="27">
        <f t="shared" si="42"/>
        <v>0</v>
      </c>
      <c r="P124" s="26">
        <f t="shared" si="41"/>
        <v>0</v>
      </c>
      <c r="Q124" s="83"/>
    </row>
    <row r="125" spans="1:17" ht="12.75">
      <c r="A125" s="88"/>
      <c r="B125" s="91"/>
      <c r="C125" s="93"/>
      <c r="D125" s="16" t="s">
        <v>25</v>
      </c>
      <c r="E125" s="23">
        <v>361</v>
      </c>
      <c r="F125" s="96"/>
      <c r="G125" s="99"/>
      <c r="H125" s="24">
        <f>(E125*F120)</f>
        <v>2924.1</v>
      </c>
      <c r="I125" s="25">
        <f>SUM(E125*G120)</f>
        <v>10108</v>
      </c>
      <c r="J125" s="24">
        <f t="shared" si="39"/>
        <v>13032.1</v>
      </c>
      <c r="K125" s="26">
        <v>2924.1</v>
      </c>
      <c r="L125" s="27">
        <v>10108</v>
      </c>
      <c r="M125" s="26">
        <f t="shared" si="40"/>
        <v>13032.1</v>
      </c>
      <c r="N125" s="28">
        <f>SUM(H125-K125)</f>
        <v>0</v>
      </c>
      <c r="O125" s="27">
        <f t="shared" si="42"/>
        <v>0</v>
      </c>
      <c r="P125" s="26">
        <f t="shared" si="41"/>
        <v>0</v>
      </c>
      <c r="Q125" s="83"/>
    </row>
    <row r="126" spans="1:17" ht="12.75">
      <c r="A126" s="88"/>
      <c r="B126" s="84"/>
      <c r="C126" s="93"/>
      <c r="D126" s="16" t="s">
        <v>26</v>
      </c>
      <c r="E126" s="23">
        <v>380</v>
      </c>
      <c r="F126" s="96"/>
      <c r="G126" s="99"/>
      <c r="H126" s="24">
        <f>(E126*F120)</f>
        <v>3078</v>
      </c>
      <c r="I126" s="25">
        <f>SUM(E126*G120)</f>
        <v>10640</v>
      </c>
      <c r="J126" s="24">
        <f t="shared" si="39"/>
        <v>13718</v>
      </c>
      <c r="K126" s="26">
        <v>3078</v>
      </c>
      <c r="L126" s="27">
        <v>10640</v>
      </c>
      <c r="M126" s="26">
        <f t="shared" si="40"/>
        <v>13718</v>
      </c>
      <c r="N126" s="28">
        <v>0</v>
      </c>
      <c r="O126" s="27">
        <f t="shared" si="42"/>
        <v>0</v>
      </c>
      <c r="P126" s="26">
        <f t="shared" si="41"/>
        <v>0</v>
      </c>
      <c r="Q126" s="83"/>
    </row>
    <row r="127" spans="1:17" ht="12.75">
      <c r="A127" s="88"/>
      <c r="B127" s="85"/>
      <c r="C127" s="93"/>
      <c r="D127" s="16" t="s">
        <v>27</v>
      </c>
      <c r="E127" s="23">
        <v>352</v>
      </c>
      <c r="F127" s="96"/>
      <c r="G127" s="99"/>
      <c r="H127" s="24">
        <f>(E127*F120)</f>
        <v>2851.2</v>
      </c>
      <c r="I127" s="25">
        <f>SUM(E127*G120)</f>
        <v>9856</v>
      </c>
      <c r="J127" s="24">
        <f t="shared" si="39"/>
        <v>12707.2</v>
      </c>
      <c r="K127" s="26">
        <v>2851.2</v>
      </c>
      <c r="L127" s="27">
        <v>9856</v>
      </c>
      <c r="M127" s="26">
        <f t="shared" si="40"/>
        <v>12707.2</v>
      </c>
      <c r="N127" s="28">
        <f>SUM(H127-K127)</f>
        <v>0</v>
      </c>
      <c r="O127" s="27">
        <f t="shared" si="42"/>
        <v>0</v>
      </c>
      <c r="P127" s="26">
        <f t="shared" si="41"/>
        <v>0</v>
      </c>
      <c r="Q127" s="83"/>
    </row>
    <row r="128" spans="1:17" ht="12.75">
      <c r="A128" s="88"/>
      <c r="B128" s="85"/>
      <c r="C128" s="93"/>
      <c r="D128" s="16" t="s">
        <v>28</v>
      </c>
      <c r="E128" s="23">
        <v>350</v>
      </c>
      <c r="F128" s="96"/>
      <c r="G128" s="99"/>
      <c r="H128" s="24">
        <f>(E128*F120)</f>
        <v>2835</v>
      </c>
      <c r="I128" s="25">
        <f>SUM(E128*G120)</f>
        <v>9800</v>
      </c>
      <c r="J128" s="24">
        <f t="shared" si="39"/>
        <v>12635</v>
      </c>
      <c r="K128" s="26">
        <v>2835</v>
      </c>
      <c r="L128" s="27">
        <v>9800</v>
      </c>
      <c r="M128" s="26">
        <f t="shared" si="40"/>
        <v>12635</v>
      </c>
      <c r="N128" s="28">
        <f>SUM(H128-K128)</f>
        <v>0</v>
      </c>
      <c r="O128" s="27">
        <f t="shared" si="42"/>
        <v>0</v>
      </c>
      <c r="P128" s="26">
        <f t="shared" si="41"/>
        <v>0</v>
      </c>
      <c r="Q128" s="83"/>
    </row>
    <row r="129" spans="1:17" ht="12.75">
      <c r="A129" s="88"/>
      <c r="B129" s="85"/>
      <c r="C129" s="93"/>
      <c r="D129" s="16" t="s">
        <v>29</v>
      </c>
      <c r="E129" s="23">
        <v>352</v>
      </c>
      <c r="F129" s="96"/>
      <c r="G129" s="99"/>
      <c r="H129" s="24">
        <f>(E129*F120)</f>
        <v>2851.2</v>
      </c>
      <c r="I129" s="25">
        <f>SUM(E129*G120)</f>
        <v>9856</v>
      </c>
      <c r="J129" s="24">
        <f t="shared" si="39"/>
        <v>12707.2</v>
      </c>
      <c r="K129" s="26">
        <v>2851.2</v>
      </c>
      <c r="L129" s="27">
        <v>9856</v>
      </c>
      <c r="M129" s="26">
        <f t="shared" si="40"/>
        <v>12707.2</v>
      </c>
      <c r="N129" s="28">
        <f>SUM(H129-K129)</f>
        <v>0</v>
      </c>
      <c r="O129" s="27">
        <f t="shared" si="42"/>
        <v>0</v>
      </c>
      <c r="P129" s="26">
        <f t="shared" si="41"/>
        <v>0</v>
      </c>
      <c r="Q129" s="83"/>
    </row>
    <row r="130" spans="1:17" ht="12.75">
      <c r="A130" s="88"/>
      <c r="B130" s="85"/>
      <c r="C130" s="93"/>
      <c r="D130" s="16" t="s">
        <v>30</v>
      </c>
      <c r="E130" s="23">
        <v>380</v>
      </c>
      <c r="F130" s="96"/>
      <c r="G130" s="99"/>
      <c r="H130" s="24">
        <f>(E130*F120)</f>
        <v>3078</v>
      </c>
      <c r="I130" s="25">
        <f>SUM(E130*G120)</f>
        <v>10640</v>
      </c>
      <c r="J130" s="24">
        <f t="shared" si="39"/>
        <v>13718</v>
      </c>
      <c r="K130" s="26">
        <v>3078</v>
      </c>
      <c r="L130" s="27">
        <v>10640</v>
      </c>
      <c r="M130" s="26">
        <f t="shared" si="40"/>
        <v>13718</v>
      </c>
      <c r="N130" s="28">
        <f>SUM(H130-K130)</f>
        <v>0</v>
      </c>
      <c r="O130" s="27">
        <f t="shared" si="42"/>
        <v>0</v>
      </c>
      <c r="P130" s="26">
        <f t="shared" si="41"/>
        <v>0</v>
      </c>
      <c r="Q130" s="83"/>
    </row>
    <row r="131" spans="1:17" ht="13.5" thickBot="1">
      <c r="A131" s="89"/>
      <c r="B131" s="86"/>
      <c r="C131" s="94"/>
      <c r="D131" s="56" t="s">
        <v>31</v>
      </c>
      <c r="E131" s="60">
        <v>350</v>
      </c>
      <c r="F131" s="97"/>
      <c r="G131" s="100"/>
      <c r="H131" s="29">
        <f>SUM(E131*F120)</f>
        <v>2835</v>
      </c>
      <c r="I131" s="25">
        <f>SUM(E131*G120)</f>
        <v>9800</v>
      </c>
      <c r="J131" s="29">
        <f t="shared" si="39"/>
        <v>12635</v>
      </c>
      <c r="K131" s="30">
        <v>2835</v>
      </c>
      <c r="L131" s="31">
        <v>9800</v>
      </c>
      <c r="M131" s="30">
        <f t="shared" si="40"/>
        <v>12635</v>
      </c>
      <c r="N131" s="32">
        <f>SUM(H131-K131)</f>
        <v>0</v>
      </c>
      <c r="O131" s="31">
        <f>SUM(I131-L131)</f>
        <v>0</v>
      </c>
      <c r="P131" s="30">
        <f t="shared" si="41"/>
        <v>0</v>
      </c>
      <c r="Q131" s="101"/>
    </row>
    <row r="132" spans="1:17" ht="15.75" thickBot="1">
      <c r="A132" s="52"/>
      <c r="B132" s="72">
        <v>2015</v>
      </c>
      <c r="C132" s="35"/>
      <c r="D132" s="36" t="s">
        <v>32</v>
      </c>
      <c r="E132" s="37">
        <f>SUM(E120,E121,E122,E123,E124,E125,E126,E127,E128,E129,E130,E131)</f>
        <v>4285</v>
      </c>
      <c r="F132" s="35"/>
      <c r="G132" s="34"/>
      <c r="H132" s="39">
        <f aca="true" t="shared" si="43" ref="H132:P132">SUM(H120:H131)</f>
        <v>34708.5</v>
      </c>
      <c r="I132" s="39">
        <f t="shared" si="43"/>
        <v>119980</v>
      </c>
      <c r="J132" s="39">
        <f t="shared" si="43"/>
        <v>154688.5</v>
      </c>
      <c r="K132" s="40">
        <f t="shared" si="43"/>
        <v>34708.5</v>
      </c>
      <c r="L132" s="40">
        <f t="shared" si="43"/>
        <v>119980</v>
      </c>
      <c r="M132" s="41">
        <f t="shared" si="43"/>
        <v>154688.5</v>
      </c>
      <c r="N132" s="41">
        <f t="shared" si="43"/>
        <v>0</v>
      </c>
      <c r="O132" s="41">
        <f t="shared" si="43"/>
        <v>0</v>
      </c>
      <c r="P132" s="40">
        <f t="shared" si="43"/>
        <v>0</v>
      </c>
      <c r="Q132" s="42"/>
    </row>
    <row r="133" spans="1:17" ht="13.5" thickBot="1">
      <c r="A133" s="61"/>
      <c r="B133" s="62" t="s">
        <v>66</v>
      </c>
      <c r="C133" s="63"/>
      <c r="D133" s="64"/>
      <c r="E133" s="65"/>
      <c r="F133" s="63"/>
      <c r="G133" s="61"/>
      <c r="H133" s="66"/>
      <c r="I133" s="67"/>
      <c r="J133" s="68"/>
      <c r="K133" s="73">
        <v>157100.82</v>
      </c>
      <c r="L133" s="74">
        <v>323988.32</v>
      </c>
      <c r="M133" s="69"/>
      <c r="N133" s="70"/>
      <c r="O133" s="69"/>
      <c r="P133" s="69"/>
      <c r="Q133" s="71"/>
    </row>
    <row r="134" spans="1:17" ht="12.75">
      <c r="A134" s="87">
        <v>10</v>
      </c>
      <c r="B134" s="90" t="s">
        <v>52</v>
      </c>
      <c r="C134" s="92" t="s">
        <v>53</v>
      </c>
      <c r="D134" s="16" t="s">
        <v>20</v>
      </c>
      <c r="E134" s="17">
        <v>310</v>
      </c>
      <c r="F134" s="95">
        <v>3.65</v>
      </c>
      <c r="G134" s="98">
        <v>28</v>
      </c>
      <c r="H134" s="18">
        <f>(E134*F134)</f>
        <v>1131.5</v>
      </c>
      <c r="I134" s="19">
        <f>SUM(G134*E134)</f>
        <v>8680</v>
      </c>
      <c r="J134" s="18">
        <f aca="true" t="shared" si="44" ref="J134:J145">SUM(H134,I134)</f>
        <v>9811.5</v>
      </c>
      <c r="K134" s="20">
        <v>1131.5</v>
      </c>
      <c r="L134" s="21">
        <v>8680</v>
      </c>
      <c r="M134" s="20">
        <f>SUM(K134:L134)</f>
        <v>9811.5</v>
      </c>
      <c r="N134" s="22">
        <f>SUM(H134-K134)</f>
        <v>0</v>
      </c>
      <c r="O134" s="21">
        <f>SUM(I134-L134)</f>
        <v>0</v>
      </c>
      <c r="P134" s="20">
        <f>SUM(N134:O134)</f>
        <v>0</v>
      </c>
      <c r="Q134" s="82"/>
    </row>
    <row r="135" spans="1:17" ht="12.75">
      <c r="A135" s="88"/>
      <c r="B135" s="91"/>
      <c r="C135" s="93"/>
      <c r="D135" s="16" t="s">
        <v>21</v>
      </c>
      <c r="E135" s="23">
        <v>320</v>
      </c>
      <c r="F135" s="96"/>
      <c r="G135" s="99"/>
      <c r="H135" s="24">
        <f>(E135*F134)</f>
        <v>1168</v>
      </c>
      <c r="I135" s="25">
        <f>SUM(E135*G134)</f>
        <v>8960</v>
      </c>
      <c r="J135" s="24">
        <f t="shared" si="44"/>
        <v>10128</v>
      </c>
      <c r="K135" s="26">
        <v>1168</v>
      </c>
      <c r="L135" s="27">
        <v>8960</v>
      </c>
      <c r="M135" s="26">
        <f aca="true" t="shared" si="45" ref="M135:M145">SUM(K135:L135)</f>
        <v>10128</v>
      </c>
      <c r="N135" s="28">
        <f>SUM(H135-K135)</f>
        <v>0</v>
      </c>
      <c r="O135" s="27">
        <f>SUM(I135-L135)</f>
        <v>0</v>
      </c>
      <c r="P135" s="26">
        <f aca="true" t="shared" si="46" ref="P135:P145">SUM(N135:O135)</f>
        <v>0</v>
      </c>
      <c r="Q135" s="83"/>
    </row>
    <row r="136" spans="1:17" ht="12.75">
      <c r="A136" s="88"/>
      <c r="B136" s="91"/>
      <c r="C136" s="93"/>
      <c r="D136" s="16" t="s">
        <v>22</v>
      </c>
      <c r="E136" s="23">
        <v>340</v>
      </c>
      <c r="F136" s="96"/>
      <c r="G136" s="99"/>
      <c r="H136" s="24">
        <f>(E136*F134)</f>
        <v>1241</v>
      </c>
      <c r="I136" s="25">
        <f>SUM(E136*G134)</f>
        <v>9520</v>
      </c>
      <c r="J136" s="24">
        <f t="shared" si="44"/>
        <v>10761</v>
      </c>
      <c r="K136" s="26">
        <v>1241</v>
      </c>
      <c r="L136" s="27">
        <v>9520</v>
      </c>
      <c r="M136" s="26">
        <f t="shared" si="45"/>
        <v>10761</v>
      </c>
      <c r="N136" s="28">
        <f>SUM(H136-K136)</f>
        <v>0</v>
      </c>
      <c r="O136" s="27">
        <f aca="true" t="shared" si="47" ref="O136:O144">SUM(I136-L136)</f>
        <v>0</v>
      </c>
      <c r="P136" s="26">
        <f t="shared" si="46"/>
        <v>0</v>
      </c>
      <c r="Q136" s="83"/>
    </row>
    <row r="137" spans="1:17" ht="12.75">
      <c r="A137" s="88"/>
      <c r="B137" s="91"/>
      <c r="C137" s="93"/>
      <c r="D137" s="16" t="s">
        <v>23</v>
      </c>
      <c r="E137" s="23">
        <v>350</v>
      </c>
      <c r="F137" s="96"/>
      <c r="G137" s="99"/>
      <c r="H137" s="24">
        <f>(E137*F134)</f>
        <v>1277.5</v>
      </c>
      <c r="I137" s="25">
        <f>SUM(E137*G134)</f>
        <v>9800</v>
      </c>
      <c r="J137" s="24">
        <f t="shared" si="44"/>
        <v>11077.5</v>
      </c>
      <c r="K137" s="26">
        <v>1277.5</v>
      </c>
      <c r="L137" s="27">
        <v>9800</v>
      </c>
      <c r="M137" s="26">
        <f t="shared" si="45"/>
        <v>11077.5</v>
      </c>
      <c r="N137" s="28">
        <f>SUM(H137-K137)</f>
        <v>0</v>
      </c>
      <c r="O137" s="27">
        <f t="shared" si="47"/>
        <v>0</v>
      </c>
      <c r="P137" s="26">
        <f t="shared" si="46"/>
        <v>0</v>
      </c>
      <c r="Q137" s="83"/>
    </row>
    <row r="138" spans="1:17" ht="12.75">
      <c r="A138" s="88"/>
      <c r="B138" s="91"/>
      <c r="C138" s="93"/>
      <c r="D138" s="16" t="s">
        <v>24</v>
      </c>
      <c r="E138" s="23">
        <v>320</v>
      </c>
      <c r="F138" s="96"/>
      <c r="G138" s="99"/>
      <c r="H138" s="24">
        <f>(E138*F134)</f>
        <v>1168</v>
      </c>
      <c r="I138" s="25">
        <f>SUM(E138*G134)</f>
        <v>8960</v>
      </c>
      <c r="J138" s="24">
        <f t="shared" si="44"/>
        <v>10128</v>
      </c>
      <c r="K138" s="26">
        <v>1168</v>
      </c>
      <c r="L138" s="27">
        <v>8960</v>
      </c>
      <c r="M138" s="26">
        <f t="shared" si="45"/>
        <v>10128</v>
      </c>
      <c r="N138" s="28">
        <f>SUM(H138-K138)</f>
        <v>0</v>
      </c>
      <c r="O138" s="27">
        <f t="shared" si="47"/>
        <v>0</v>
      </c>
      <c r="P138" s="26">
        <f t="shared" si="46"/>
        <v>0</v>
      </c>
      <c r="Q138" s="83"/>
    </row>
    <row r="139" spans="1:17" ht="12.75">
      <c r="A139" s="88"/>
      <c r="B139" s="91"/>
      <c r="C139" s="93"/>
      <c r="D139" s="16" t="s">
        <v>25</v>
      </c>
      <c r="E139" s="23">
        <v>340</v>
      </c>
      <c r="F139" s="96"/>
      <c r="G139" s="99"/>
      <c r="H139" s="24">
        <f>(E139*F134)</f>
        <v>1241</v>
      </c>
      <c r="I139" s="25">
        <f>SUM(E139*G134)</f>
        <v>9520</v>
      </c>
      <c r="J139" s="24">
        <f t="shared" si="44"/>
        <v>10761</v>
      </c>
      <c r="K139" s="26">
        <v>1241</v>
      </c>
      <c r="L139" s="27">
        <v>9520</v>
      </c>
      <c r="M139" s="26">
        <f t="shared" si="45"/>
        <v>10761</v>
      </c>
      <c r="N139" s="28">
        <f>SUM(H139-K139)</f>
        <v>0</v>
      </c>
      <c r="O139" s="27">
        <f t="shared" si="47"/>
        <v>0</v>
      </c>
      <c r="P139" s="26">
        <f t="shared" si="46"/>
        <v>0</v>
      </c>
      <c r="Q139" s="83"/>
    </row>
    <row r="140" spans="1:17" ht="12.75">
      <c r="A140" s="88"/>
      <c r="B140" s="84"/>
      <c r="C140" s="93"/>
      <c r="D140" s="16" t="s">
        <v>26</v>
      </c>
      <c r="E140" s="23">
        <v>330</v>
      </c>
      <c r="F140" s="96"/>
      <c r="G140" s="99"/>
      <c r="H140" s="24">
        <f>(E140*F134)</f>
        <v>1204.5</v>
      </c>
      <c r="I140" s="25">
        <f>SUM(E140*G134)</f>
        <v>9240</v>
      </c>
      <c r="J140" s="24">
        <f t="shared" si="44"/>
        <v>10444.5</v>
      </c>
      <c r="K140" s="26">
        <v>1204.5</v>
      </c>
      <c r="L140" s="27">
        <v>9240</v>
      </c>
      <c r="M140" s="26">
        <f t="shared" si="45"/>
        <v>10444.5</v>
      </c>
      <c r="N140" s="28">
        <v>0</v>
      </c>
      <c r="O140" s="27">
        <f t="shared" si="47"/>
        <v>0</v>
      </c>
      <c r="P140" s="26">
        <f t="shared" si="46"/>
        <v>0</v>
      </c>
      <c r="Q140" s="83"/>
    </row>
    <row r="141" spans="1:17" ht="12.75">
      <c r="A141" s="88"/>
      <c r="B141" s="85"/>
      <c r="C141" s="93"/>
      <c r="D141" s="16" t="s">
        <v>27</v>
      </c>
      <c r="E141" s="23">
        <v>340</v>
      </c>
      <c r="F141" s="96"/>
      <c r="G141" s="99"/>
      <c r="H141" s="24">
        <f>(E141*F134)</f>
        <v>1241</v>
      </c>
      <c r="I141" s="25">
        <f>SUM(E141*G134)</f>
        <v>9520</v>
      </c>
      <c r="J141" s="24">
        <f t="shared" si="44"/>
        <v>10761</v>
      </c>
      <c r="K141" s="26">
        <v>1241</v>
      </c>
      <c r="L141" s="27">
        <v>9520</v>
      </c>
      <c r="M141" s="26">
        <f t="shared" si="45"/>
        <v>10761</v>
      </c>
      <c r="N141" s="28">
        <f>SUM(H141-K141)</f>
        <v>0</v>
      </c>
      <c r="O141" s="27">
        <f t="shared" si="47"/>
        <v>0</v>
      </c>
      <c r="P141" s="26">
        <f t="shared" si="46"/>
        <v>0</v>
      </c>
      <c r="Q141" s="83"/>
    </row>
    <row r="142" spans="1:17" ht="12.75">
      <c r="A142" s="88"/>
      <c r="B142" s="85"/>
      <c r="C142" s="93"/>
      <c r="D142" s="16" t="s">
        <v>28</v>
      </c>
      <c r="E142" s="23">
        <v>340</v>
      </c>
      <c r="F142" s="96"/>
      <c r="G142" s="99"/>
      <c r="H142" s="24">
        <f>(E142*F134)</f>
        <v>1241</v>
      </c>
      <c r="I142" s="25">
        <f>SUM(E142*G134)</f>
        <v>9520</v>
      </c>
      <c r="J142" s="24">
        <f t="shared" si="44"/>
        <v>10761</v>
      </c>
      <c r="K142" s="26">
        <v>1241</v>
      </c>
      <c r="L142" s="27">
        <v>9520</v>
      </c>
      <c r="M142" s="26">
        <f t="shared" si="45"/>
        <v>10761</v>
      </c>
      <c r="N142" s="28">
        <f>SUM(H142-K142)</f>
        <v>0</v>
      </c>
      <c r="O142" s="27">
        <f t="shared" si="47"/>
        <v>0</v>
      </c>
      <c r="P142" s="26">
        <f t="shared" si="46"/>
        <v>0</v>
      </c>
      <c r="Q142" s="83"/>
    </row>
    <row r="143" spans="1:17" ht="12.75">
      <c r="A143" s="88"/>
      <c r="B143" s="85"/>
      <c r="C143" s="93"/>
      <c r="D143" s="16" t="s">
        <v>29</v>
      </c>
      <c r="E143" s="23">
        <v>350</v>
      </c>
      <c r="F143" s="96"/>
      <c r="G143" s="99"/>
      <c r="H143" s="24">
        <f>(E143*F134)</f>
        <v>1277.5</v>
      </c>
      <c r="I143" s="25">
        <f>SUM(E143*G134)</f>
        <v>9800</v>
      </c>
      <c r="J143" s="24">
        <f t="shared" si="44"/>
        <v>11077.5</v>
      </c>
      <c r="K143" s="26">
        <v>1277.5</v>
      </c>
      <c r="L143" s="27">
        <v>9800</v>
      </c>
      <c r="M143" s="26">
        <f t="shared" si="45"/>
        <v>11077.5</v>
      </c>
      <c r="N143" s="28">
        <f>SUM(H143-K143)</f>
        <v>0</v>
      </c>
      <c r="O143" s="27">
        <f t="shared" si="47"/>
        <v>0</v>
      </c>
      <c r="P143" s="26">
        <f t="shared" si="46"/>
        <v>0</v>
      </c>
      <c r="Q143" s="83"/>
    </row>
    <row r="144" spans="1:17" ht="12.75">
      <c r="A144" s="88"/>
      <c r="B144" s="85"/>
      <c r="C144" s="93"/>
      <c r="D144" s="16" t="s">
        <v>30</v>
      </c>
      <c r="E144" s="23">
        <v>360</v>
      </c>
      <c r="F144" s="96"/>
      <c r="G144" s="99"/>
      <c r="H144" s="24">
        <f>(E144*F134)</f>
        <v>1314</v>
      </c>
      <c r="I144" s="25">
        <f>SUM(E144*G134)</f>
        <v>10080</v>
      </c>
      <c r="J144" s="24">
        <f t="shared" si="44"/>
        <v>11394</v>
      </c>
      <c r="K144" s="26">
        <v>1314</v>
      </c>
      <c r="L144" s="27">
        <v>10080</v>
      </c>
      <c r="M144" s="26">
        <f t="shared" si="45"/>
        <v>11394</v>
      </c>
      <c r="N144" s="28">
        <f>SUM(H144-K144)</f>
        <v>0</v>
      </c>
      <c r="O144" s="27">
        <f t="shared" si="47"/>
        <v>0</v>
      </c>
      <c r="P144" s="26">
        <f t="shared" si="46"/>
        <v>0</v>
      </c>
      <c r="Q144" s="83"/>
    </row>
    <row r="145" spans="1:17" ht="13.5" thickBot="1">
      <c r="A145" s="89"/>
      <c r="B145" s="86"/>
      <c r="C145" s="94"/>
      <c r="D145" s="56" t="s">
        <v>31</v>
      </c>
      <c r="E145" s="60">
        <v>340</v>
      </c>
      <c r="F145" s="97"/>
      <c r="G145" s="100"/>
      <c r="H145" s="29">
        <f>SUM(E145*F134)</f>
        <v>1241</v>
      </c>
      <c r="I145" s="25">
        <f>SUM(E145*G134)</f>
        <v>9520</v>
      </c>
      <c r="J145" s="29">
        <f t="shared" si="44"/>
        <v>10761</v>
      </c>
      <c r="K145" s="30">
        <v>1241</v>
      </c>
      <c r="L145" s="31">
        <v>9520</v>
      </c>
      <c r="M145" s="30">
        <f t="shared" si="45"/>
        <v>10761</v>
      </c>
      <c r="N145" s="32">
        <f>SUM(H145-K145)</f>
        <v>0</v>
      </c>
      <c r="O145" s="31">
        <f>SUM(I145-L145)</f>
        <v>0</v>
      </c>
      <c r="P145" s="30">
        <f t="shared" si="46"/>
        <v>0</v>
      </c>
      <c r="Q145" s="101"/>
    </row>
    <row r="146" spans="1:17" ht="15.75" thickBot="1">
      <c r="A146" s="52"/>
      <c r="B146" s="72">
        <v>2015</v>
      </c>
      <c r="C146" s="35"/>
      <c r="D146" s="36" t="s">
        <v>32</v>
      </c>
      <c r="E146" s="37">
        <f>SUM(E134,E135,E136,E137,E138,E139,E140,E141,E142,E143,E144,E145)</f>
        <v>4040</v>
      </c>
      <c r="F146" s="35"/>
      <c r="G146" s="34"/>
      <c r="H146" s="39">
        <f aca="true" t="shared" si="48" ref="H146:P146">SUM(H134:H145)</f>
        <v>14746</v>
      </c>
      <c r="I146" s="39">
        <f t="shared" si="48"/>
        <v>113120</v>
      </c>
      <c r="J146" s="39">
        <f t="shared" si="48"/>
        <v>127866</v>
      </c>
      <c r="K146" s="40">
        <f t="shared" si="48"/>
        <v>14746</v>
      </c>
      <c r="L146" s="40">
        <f t="shared" si="48"/>
        <v>113120</v>
      </c>
      <c r="M146" s="41">
        <f t="shared" si="48"/>
        <v>127866</v>
      </c>
      <c r="N146" s="41">
        <f t="shared" si="48"/>
        <v>0</v>
      </c>
      <c r="O146" s="41">
        <f t="shared" si="48"/>
        <v>0</v>
      </c>
      <c r="P146" s="40">
        <f t="shared" si="48"/>
        <v>0</v>
      </c>
      <c r="Q146" s="42"/>
    </row>
    <row r="147" spans="1:17" ht="13.5" thickBot="1">
      <c r="A147" s="61"/>
      <c r="B147" s="62" t="s">
        <v>66</v>
      </c>
      <c r="C147" s="63"/>
      <c r="D147" s="64"/>
      <c r="E147" s="65"/>
      <c r="F147" s="63"/>
      <c r="G147" s="61"/>
      <c r="H147" s="66"/>
      <c r="I147" s="67"/>
      <c r="J147" s="68"/>
      <c r="K147" s="73">
        <v>87895.65</v>
      </c>
      <c r="L147" s="74">
        <v>279213.45</v>
      </c>
      <c r="M147" s="69"/>
      <c r="N147" s="70"/>
      <c r="O147" s="69"/>
      <c r="P147" s="69"/>
      <c r="Q147" s="71"/>
    </row>
    <row r="148" spans="1:17" ht="12.75">
      <c r="A148" s="87">
        <v>11</v>
      </c>
      <c r="B148" s="90" t="s">
        <v>54</v>
      </c>
      <c r="C148" s="92" t="s">
        <v>33</v>
      </c>
      <c r="D148" s="16" t="s">
        <v>20</v>
      </c>
      <c r="E148" s="17">
        <v>2420.391</v>
      </c>
      <c r="F148" s="95">
        <v>1.29</v>
      </c>
      <c r="G148" s="98">
        <v>28</v>
      </c>
      <c r="H148" s="18">
        <f>(E148*F148)</f>
        <v>3122.3043900000002</v>
      </c>
      <c r="I148" s="19">
        <f>SUM(G148*E148)</f>
        <v>67770.948</v>
      </c>
      <c r="J148" s="18">
        <f aca="true" t="shared" si="49" ref="J148:J159">SUM(H148,I148)</f>
        <v>70893.25239000001</v>
      </c>
      <c r="K148" s="20">
        <v>3122.3</v>
      </c>
      <c r="L148" s="21">
        <v>67770.95</v>
      </c>
      <c r="M148" s="20">
        <f>SUM(K148:L148)</f>
        <v>70893.25</v>
      </c>
      <c r="N148" s="22">
        <f>SUM(H148-K148)</f>
        <v>0.004390000000057626</v>
      </c>
      <c r="O148" s="21">
        <f>SUM(I148-L148)</f>
        <v>-0.001999999993131496</v>
      </c>
      <c r="P148" s="20">
        <f>SUM(N148:O148)</f>
        <v>0.0023900000069261296</v>
      </c>
      <c r="Q148" s="82"/>
    </row>
    <row r="149" spans="1:17" ht="12.75">
      <c r="A149" s="88"/>
      <c r="B149" s="91"/>
      <c r="C149" s="93"/>
      <c r="D149" s="16" t="s">
        <v>21</v>
      </c>
      <c r="E149" s="23">
        <v>2382.829</v>
      </c>
      <c r="F149" s="96"/>
      <c r="G149" s="99"/>
      <c r="H149" s="24">
        <f>(E149*F148)</f>
        <v>3073.8494100000003</v>
      </c>
      <c r="I149" s="25">
        <f>SUM(E149*G148)</f>
        <v>66719.212</v>
      </c>
      <c r="J149" s="24">
        <f t="shared" si="49"/>
        <v>69793.06141</v>
      </c>
      <c r="K149" s="26">
        <v>3073.85</v>
      </c>
      <c r="L149" s="27">
        <v>66719.21</v>
      </c>
      <c r="M149" s="26">
        <f aca="true" t="shared" si="50" ref="M149:M159">SUM(K149:L149)</f>
        <v>69793.06000000001</v>
      </c>
      <c r="N149" s="28">
        <f>SUM(H149-K149)</f>
        <v>-0.0005899999996472616</v>
      </c>
      <c r="O149" s="27">
        <f>SUM(I149-L149)</f>
        <v>0.001999999993131496</v>
      </c>
      <c r="P149" s="26">
        <f aca="true" t="shared" si="51" ref="P149:P159">SUM(N149:O149)</f>
        <v>0.0014099999934842344</v>
      </c>
      <c r="Q149" s="83"/>
    </row>
    <row r="150" spans="1:17" ht="12.75">
      <c r="A150" s="88"/>
      <c r="B150" s="91"/>
      <c r="C150" s="93"/>
      <c r="D150" s="16" t="s">
        <v>22</v>
      </c>
      <c r="E150" s="23">
        <v>2670.564</v>
      </c>
      <c r="F150" s="96"/>
      <c r="G150" s="99"/>
      <c r="H150" s="24">
        <f>(E150*F148)</f>
        <v>3445.02756</v>
      </c>
      <c r="I150" s="25">
        <f>SUM(E150*G148)</f>
        <v>74775.792</v>
      </c>
      <c r="J150" s="24">
        <f t="shared" si="49"/>
        <v>78220.81956</v>
      </c>
      <c r="K150" s="26">
        <v>3445.03</v>
      </c>
      <c r="L150" s="27">
        <v>74775.79</v>
      </c>
      <c r="M150" s="26">
        <f t="shared" si="50"/>
        <v>78220.81999999999</v>
      </c>
      <c r="N150" s="28">
        <f>SUM(H150-K150)</f>
        <v>-0.002440000000206055</v>
      </c>
      <c r="O150" s="27">
        <f aca="true" t="shared" si="52" ref="O150:O158">SUM(I150-L150)</f>
        <v>0.0020000000076834112</v>
      </c>
      <c r="P150" s="26">
        <f t="shared" si="51"/>
        <v>-0.0004399999925226439</v>
      </c>
      <c r="Q150" s="83"/>
    </row>
    <row r="151" spans="1:17" ht="12.75">
      <c r="A151" s="88"/>
      <c r="B151" s="91"/>
      <c r="C151" s="93"/>
      <c r="D151" s="16" t="s">
        <v>23</v>
      </c>
      <c r="E151" s="23">
        <v>2744.573</v>
      </c>
      <c r="F151" s="96"/>
      <c r="G151" s="99"/>
      <c r="H151" s="24">
        <f>(E151*F148)</f>
        <v>3540.49917</v>
      </c>
      <c r="I151" s="25">
        <f>SUM(E151*G148)</f>
        <v>76848.044</v>
      </c>
      <c r="J151" s="24">
        <f t="shared" si="49"/>
        <v>80388.54316999999</v>
      </c>
      <c r="K151" s="26">
        <v>3540.5</v>
      </c>
      <c r="L151" s="27">
        <v>76848.04</v>
      </c>
      <c r="M151" s="26">
        <f t="shared" si="50"/>
        <v>80388.54</v>
      </c>
      <c r="N151" s="28">
        <f>SUM(H151-K151)</f>
        <v>-0.0008299999999508145</v>
      </c>
      <c r="O151" s="27">
        <f t="shared" si="52"/>
        <v>0.004000000000814907</v>
      </c>
      <c r="P151" s="26">
        <f t="shared" si="51"/>
        <v>0.0031700000008640927</v>
      </c>
      <c r="Q151" s="83"/>
    </row>
    <row r="152" spans="1:17" ht="12.75">
      <c r="A152" s="88"/>
      <c r="B152" s="91"/>
      <c r="C152" s="93"/>
      <c r="D152" s="16" t="s">
        <v>24</v>
      </c>
      <c r="E152" s="23">
        <v>2078.786</v>
      </c>
      <c r="F152" s="96"/>
      <c r="G152" s="99"/>
      <c r="H152" s="24">
        <f>(E152*F148)</f>
        <v>2681.63394</v>
      </c>
      <c r="I152" s="25">
        <f>SUM(E152*G148)</f>
        <v>58206.008</v>
      </c>
      <c r="J152" s="24">
        <f t="shared" si="49"/>
        <v>60887.64194</v>
      </c>
      <c r="K152" s="26">
        <v>2681.63</v>
      </c>
      <c r="L152" s="27">
        <v>58206.01</v>
      </c>
      <c r="M152" s="26">
        <f t="shared" si="50"/>
        <v>60887.64</v>
      </c>
      <c r="N152" s="28">
        <f>SUM(H152-K152)</f>
        <v>0.003940000000056898</v>
      </c>
      <c r="O152" s="27">
        <f t="shared" si="52"/>
        <v>-0.0020000000004074536</v>
      </c>
      <c r="P152" s="26">
        <f t="shared" si="51"/>
        <v>0.0019399999996494444</v>
      </c>
      <c r="Q152" s="83"/>
    </row>
    <row r="153" spans="1:17" ht="12.75">
      <c r="A153" s="88"/>
      <c r="B153" s="91"/>
      <c r="C153" s="93"/>
      <c r="D153" s="16" t="s">
        <v>25</v>
      </c>
      <c r="E153" s="23">
        <v>2047.606</v>
      </c>
      <c r="F153" s="96"/>
      <c r="G153" s="99"/>
      <c r="H153" s="24">
        <f>(E153*F148)</f>
        <v>2641.41174</v>
      </c>
      <c r="I153" s="25">
        <f>SUM(E153*G148)</f>
        <v>57332.968</v>
      </c>
      <c r="J153" s="24">
        <f t="shared" si="49"/>
        <v>59974.379740000004</v>
      </c>
      <c r="K153" s="26">
        <v>2641.41</v>
      </c>
      <c r="L153" s="27">
        <v>57332.97</v>
      </c>
      <c r="M153" s="26">
        <f t="shared" si="50"/>
        <v>59974.380000000005</v>
      </c>
      <c r="N153" s="28">
        <f>SUM(H153-K153)</f>
        <v>0.0017400000001543958</v>
      </c>
      <c r="O153" s="27">
        <f t="shared" si="52"/>
        <v>-0.0020000000004074536</v>
      </c>
      <c r="P153" s="26">
        <f t="shared" si="51"/>
        <v>-0.0002600000002530578</v>
      </c>
      <c r="Q153" s="83"/>
    </row>
    <row r="154" spans="1:17" ht="12.75">
      <c r="A154" s="88"/>
      <c r="B154" s="84"/>
      <c r="C154" s="93"/>
      <c r="D154" s="16" t="s">
        <v>26</v>
      </c>
      <c r="E154" s="23">
        <v>2886.572</v>
      </c>
      <c r="F154" s="96"/>
      <c r="G154" s="99"/>
      <c r="H154" s="24">
        <f>(E154*F148)</f>
        <v>3723.67788</v>
      </c>
      <c r="I154" s="25">
        <f>SUM(E154*G148)</f>
        <v>80824.016</v>
      </c>
      <c r="J154" s="24">
        <f t="shared" si="49"/>
        <v>84547.69388</v>
      </c>
      <c r="K154" s="26">
        <v>3723.68</v>
      </c>
      <c r="L154" s="27">
        <v>80824.02</v>
      </c>
      <c r="M154" s="26">
        <f t="shared" si="50"/>
        <v>84547.7</v>
      </c>
      <c r="N154" s="28">
        <v>0</v>
      </c>
      <c r="O154" s="27">
        <f t="shared" si="52"/>
        <v>-0.004000000000814907</v>
      </c>
      <c r="P154" s="26">
        <f t="shared" si="51"/>
        <v>-0.004000000000814907</v>
      </c>
      <c r="Q154" s="83"/>
    </row>
    <row r="155" spans="1:17" ht="12.75">
      <c r="A155" s="88"/>
      <c r="B155" s="85"/>
      <c r="C155" s="93"/>
      <c r="D155" s="16" t="s">
        <v>27</v>
      </c>
      <c r="E155" s="23">
        <v>2812.059</v>
      </c>
      <c r="F155" s="96"/>
      <c r="G155" s="99"/>
      <c r="H155" s="24">
        <f>(E155*F148)</f>
        <v>3627.5561100000004</v>
      </c>
      <c r="I155" s="25">
        <f>SUM(E155*G148)</f>
        <v>78737.652</v>
      </c>
      <c r="J155" s="24">
        <f t="shared" si="49"/>
        <v>82365.20811</v>
      </c>
      <c r="K155" s="26">
        <v>3627.56</v>
      </c>
      <c r="L155" s="27">
        <v>78737.65</v>
      </c>
      <c r="M155" s="26">
        <f t="shared" si="50"/>
        <v>82365.20999999999</v>
      </c>
      <c r="N155" s="28">
        <f>SUM(H155-K155)</f>
        <v>-0.003889999999501015</v>
      </c>
      <c r="O155" s="27">
        <f t="shared" si="52"/>
        <v>0.0020000000076834112</v>
      </c>
      <c r="P155" s="26">
        <f t="shared" si="51"/>
        <v>-0.0018899999918176036</v>
      </c>
      <c r="Q155" s="83"/>
    </row>
    <row r="156" spans="1:17" ht="12.75">
      <c r="A156" s="88"/>
      <c r="B156" s="85"/>
      <c r="C156" s="93"/>
      <c r="D156" s="16" t="s">
        <v>28</v>
      </c>
      <c r="E156" s="23">
        <v>2821.268</v>
      </c>
      <c r="F156" s="96"/>
      <c r="G156" s="99"/>
      <c r="H156" s="24">
        <f>(E156*F148)</f>
        <v>3639.43572</v>
      </c>
      <c r="I156" s="25">
        <f>SUM(E156*G148)</f>
        <v>78995.504</v>
      </c>
      <c r="J156" s="24">
        <f t="shared" si="49"/>
        <v>82634.93972</v>
      </c>
      <c r="K156" s="26">
        <v>3639.44</v>
      </c>
      <c r="L156" s="27">
        <v>78995.5</v>
      </c>
      <c r="M156" s="26">
        <f t="shared" si="50"/>
        <v>82634.94</v>
      </c>
      <c r="N156" s="28">
        <f>SUM(H156-K156)</f>
        <v>-0.004280000000107975</v>
      </c>
      <c r="O156" s="27">
        <f t="shared" si="52"/>
        <v>0.004000000000814907</v>
      </c>
      <c r="P156" s="26">
        <f t="shared" si="51"/>
        <v>-0.00027999999929306796</v>
      </c>
      <c r="Q156" s="83"/>
    </row>
    <row r="157" spans="1:17" ht="12.75">
      <c r="A157" s="88"/>
      <c r="B157" s="85"/>
      <c r="C157" s="93"/>
      <c r="D157" s="16" t="s">
        <v>29</v>
      </c>
      <c r="E157" s="23">
        <v>4118.3</v>
      </c>
      <c r="F157" s="96"/>
      <c r="G157" s="99"/>
      <c r="H157" s="24">
        <f>(E157*F148)</f>
        <v>5312.607</v>
      </c>
      <c r="I157" s="25">
        <f>SUM(E157*G148)</f>
        <v>115312.40000000001</v>
      </c>
      <c r="J157" s="24">
        <f t="shared" si="49"/>
        <v>120625.00700000001</v>
      </c>
      <c r="K157" s="26">
        <v>5312.61</v>
      </c>
      <c r="L157" s="27">
        <v>115312.4</v>
      </c>
      <c r="M157" s="26">
        <f t="shared" si="50"/>
        <v>120625.01</v>
      </c>
      <c r="N157" s="28">
        <f>SUM(H157-K157)</f>
        <v>-0.0029999999997016857</v>
      </c>
      <c r="O157" s="27">
        <f t="shared" si="52"/>
        <v>1.4551915228366852E-11</v>
      </c>
      <c r="P157" s="26">
        <f t="shared" si="51"/>
        <v>-0.0029999999851497705</v>
      </c>
      <c r="Q157" s="83"/>
    </row>
    <row r="158" spans="1:17" ht="12.75">
      <c r="A158" s="88"/>
      <c r="B158" s="85"/>
      <c r="C158" s="93"/>
      <c r="D158" s="16" t="s">
        <v>30</v>
      </c>
      <c r="E158" s="23">
        <v>2799.398</v>
      </c>
      <c r="F158" s="96"/>
      <c r="G158" s="99"/>
      <c r="H158" s="24">
        <f>(E158*F148)</f>
        <v>3611.2234200000003</v>
      </c>
      <c r="I158" s="25">
        <f>SUM(E158*G148)</f>
        <v>78383.144</v>
      </c>
      <c r="J158" s="24">
        <f t="shared" si="49"/>
        <v>81994.36742</v>
      </c>
      <c r="K158" s="26">
        <v>3611.22</v>
      </c>
      <c r="L158" s="27">
        <v>78383.14</v>
      </c>
      <c r="M158" s="26">
        <f t="shared" si="50"/>
        <v>81994.36</v>
      </c>
      <c r="N158" s="28">
        <f>SUM(H158-K158)</f>
        <v>0.003420000000460277</v>
      </c>
      <c r="O158" s="27">
        <f t="shared" si="52"/>
        <v>0.004000000000814907</v>
      </c>
      <c r="P158" s="26">
        <f t="shared" si="51"/>
        <v>0.007420000001275184</v>
      </c>
      <c r="Q158" s="83"/>
    </row>
    <row r="159" spans="1:17" ht="13.5" thickBot="1">
      <c r="A159" s="89"/>
      <c r="B159" s="86"/>
      <c r="C159" s="94"/>
      <c r="D159" s="56" t="s">
        <v>31</v>
      </c>
      <c r="E159" s="60">
        <v>2806.51</v>
      </c>
      <c r="F159" s="97"/>
      <c r="G159" s="100"/>
      <c r="H159" s="29">
        <f>SUM(E159*F148)</f>
        <v>3620.3979000000004</v>
      </c>
      <c r="I159" s="25">
        <f>SUM(E159*G148)</f>
        <v>78582.28</v>
      </c>
      <c r="J159" s="29">
        <f t="shared" si="49"/>
        <v>82202.6779</v>
      </c>
      <c r="K159" s="30">
        <v>3620.51</v>
      </c>
      <c r="L159" s="31">
        <v>78584.63</v>
      </c>
      <c r="M159" s="30">
        <f t="shared" si="50"/>
        <v>82205.14</v>
      </c>
      <c r="N159" s="32">
        <f>SUM(H159-K159)</f>
        <v>-0.11209999999982756</v>
      </c>
      <c r="O159" s="31">
        <f>SUM(I159-L159)</f>
        <v>-2.3500000000058208</v>
      </c>
      <c r="P159" s="30">
        <f t="shared" si="51"/>
        <v>-2.4621000000056483</v>
      </c>
      <c r="Q159" s="83"/>
    </row>
    <row r="160" spans="1:17" ht="15.75" thickBot="1">
      <c r="A160" s="52"/>
      <c r="B160" s="72">
        <v>2015</v>
      </c>
      <c r="C160" s="35"/>
      <c r="D160" s="36" t="s">
        <v>32</v>
      </c>
      <c r="E160" s="37">
        <f>SUM(E148,E149,E150,E151,E152,E153,E154,E155,E156,E157,E158,E159)</f>
        <v>32588.856</v>
      </c>
      <c r="F160" s="35"/>
      <c r="G160" s="34"/>
      <c r="H160" s="39">
        <f aca="true" t="shared" si="53" ref="H160:P160">SUM(H148:H159)</f>
        <v>42039.624240000005</v>
      </c>
      <c r="I160" s="39">
        <f t="shared" si="53"/>
        <v>912487.9679999999</v>
      </c>
      <c r="J160" s="39">
        <f t="shared" si="53"/>
        <v>954527.59224</v>
      </c>
      <c r="K160" s="40">
        <f t="shared" si="53"/>
        <v>42039.740000000005</v>
      </c>
      <c r="L160" s="40">
        <f t="shared" si="53"/>
        <v>912490.31</v>
      </c>
      <c r="M160" s="41">
        <f t="shared" si="53"/>
        <v>954530.05</v>
      </c>
      <c r="N160" s="41">
        <f t="shared" si="53"/>
        <v>-0.11363999999821317</v>
      </c>
      <c r="O160" s="41">
        <f t="shared" si="53"/>
        <v>-2.341999999975087</v>
      </c>
      <c r="P160" s="40">
        <f t="shared" si="53"/>
        <v>-2.4556399999733003</v>
      </c>
      <c r="Q160" s="42"/>
    </row>
    <row r="161" spans="1:17" ht="13.5" thickBot="1">
      <c r="A161" s="61"/>
      <c r="B161" s="62" t="s">
        <v>66</v>
      </c>
      <c r="C161" s="63"/>
      <c r="D161" s="64"/>
      <c r="E161" s="65"/>
      <c r="F161" s="63"/>
      <c r="G161" s="61"/>
      <c r="H161" s="66"/>
      <c r="I161" s="67"/>
      <c r="J161" s="68"/>
      <c r="K161" s="73">
        <v>442248.41</v>
      </c>
      <c r="L161" s="74">
        <v>4359386.81</v>
      </c>
      <c r="M161" s="69"/>
      <c r="N161" s="70"/>
      <c r="O161" s="69"/>
      <c r="P161" s="69"/>
      <c r="Q161" s="71"/>
    </row>
    <row r="162" spans="1:17" ht="12.75">
      <c r="A162" s="102">
        <v>12</v>
      </c>
      <c r="B162" s="90" t="s">
        <v>55</v>
      </c>
      <c r="C162" s="92" t="s">
        <v>56</v>
      </c>
      <c r="D162" s="16" t="s">
        <v>20</v>
      </c>
      <c r="E162" s="17">
        <v>74</v>
      </c>
      <c r="F162" s="95">
        <v>17</v>
      </c>
      <c r="G162" s="98">
        <v>28</v>
      </c>
      <c r="H162" s="18">
        <f>(E162*F162)</f>
        <v>1258</v>
      </c>
      <c r="I162" s="19">
        <f>SUM(G162*E162)</f>
        <v>2072</v>
      </c>
      <c r="J162" s="18">
        <f>SUM(H162,I162)</f>
        <v>3330</v>
      </c>
      <c r="K162" s="20">
        <v>1258</v>
      </c>
      <c r="L162" s="21">
        <v>2072</v>
      </c>
      <c r="M162" s="20">
        <f>SUM(K162:L162)</f>
        <v>3330</v>
      </c>
      <c r="N162" s="22">
        <f>SUM(H162-K162)</f>
        <v>0</v>
      </c>
      <c r="O162" s="21">
        <f>SUM(I162-L162)</f>
        <v>0</v>
      </c>
      <c r="P162" s="20">
        <f>SUM(N162:O162)</f>
        <v>0</v>
      </c>
      <c r="Q162" s="82"/>
    </row>
    <row r="163" spans="1:17" ht="12.75">
      <c r="A163" s="103"/>
      <c r="B163" s="91"/>
      <c r="C163" s="93"/>
      <c r="D163" s="16" t="s">
        <v>21</v>
      </c>
      <c r="E163" s="23">
        <v>72</v>
      </c>
      <c r="F163" s="96"/>
      <c r="G163" s="99"/>
      <c r="H163" s="24">
        <f>(E163*F162)</f>
        <v>1224</v>
      </c>
      <c r="I163" s="25">
        <f>SUM(E163*G162)</f>
        <v>2016</v>
      </c>
      <c r="J163" s="24">
        <f>SUM(H163,I163)</f>
        <v>3240</v>
      </c>
      <c r="K163" s="26">
        <v>1224</v>
      </c>
      <c r="L163" s="27">
        <v>2016</v>
      </c>
      <c r="M163" s="26">
        <f aca="true" t="shared" si="54" ref="M163:M173">SUM(K163:L163)</f>
        <v>3240</v>
      </c>
      <c r="N163" s="28">
        <f>SUM(H163-K163)</f>
        <v>0</v>
      </c>
      <c r="O163" s="27">
        <f>SUM(I163-L163)</f>
        <v>0</v>
      </c>
      <c r="P163" s="26">
        <f aca="true" t="shared" si="55" ref="P163:P173">SUM(N163:O163)</f>
        <v>0</v>
      </c>
      <c r="Q163" s="83"/>
    </row>
    <row r="164" spans="1:17" ht="12.75">
      <c r="A164" s="103"/>
      <c r="B164" s="91"/>
      <c r="C164" s="93"/>
      <c r="D164" s="16" t="s">
        <v>22</v>
      </c>
      <c r="E164" s="23">
        <v>77</v>
      </c>
      <c r="F164" s="96"/>
      <c r="G164" s="99"/>
      <c r="H164" s="24">
        <f>(E164*F162)</f>
        <v>1309</v>
      </c>
      <c r="I164" s="25">
        <f>SUM(E164*G162)</f>
        <v>2156</v>
      </c>
      <c r="J164" s="24">
        <f aca="true" t="shared" si="56" ref="J164:J172">SUM(H164,I164)</f>
        <v>3465</v>
      </c>
      <c r="K164" s="26">
        <v>1309</v>
      </c>
      <c r="L164" s="27">
        <v>2156</v>
      </c>
      <c r="M164" s="26">
        <f t="shared" si="54"/>
        <v>3465</v>
      </c>
      <c r="N164" s="28">
        <f>SUM(H164-K164)</f>
        <v>0</v>
      </c>
      <c r="O164" s="27">
        <f aca="true" t="shared" si="57" ref="O164:O172">SUM(I164-L164)</f>
        <v>0</v>
      </c>
      <c r="P164" s="26">
        <f t="shared" si="55"/>
        <v>0</v>
      </c>
      <c r="Q164" s="83"/>
    </row>
    <row r="165" spans="1:17" ht="12.75">
      <c r="A165" s="103"/>
      <c r="B165" s="91"/>
      <c r="C165" s="93"/>
      <c r="D165" s="16" t="s">
        <v>23</v>
      </c>
      <c r="E165" s="23">
        <v>79</v>
      </c>
      <c r="F165" s="96"/>
      <c r="G165" s="99"/>
      <c r="H165" s="24">
        <f>(E165*F162)</f>
        <v>1343</v>
      </c>
      <c r="I165" s="25">
        <f>SUM(E165*G162)</f>
        <v>2212</v>
      </c>
      <c r="J165" s="24">
        <f t="shared" si="56"/>
        <v>3555</v>
      </c>
      <c r="K165" s="26">
        <v>1343</v>
      </c>
      <c r="L165" s="27">
        <v>2212</v>
      </c>
      <c r="M165" s="26">
        <f t="shared" si="54"/>
        <v>3555</v>
      </c>
      <c r="N165" s="28">
        <f>SUM(H165-K165)</f>
        <v>0</v>
      </c>
      <c r="O165" s="27">
        <f t="shared" si="57"/>
        <v>0</v>
      </c>
      <c r="P165" s="26">
        <f t="shared" si="55"/>
        <v>0</v>
      </c>
      <c r="Q165" s="83"/>
    </row>
    <row r="166" spans="1:17" ht="12.75">
      <c r="A166" s="103"/>
      <c r="B166" s="91"/>
      <c r="C166" s="93"/>
      <c r="D166" s="16" t="s">
        <v>24</v>
      </c>
      <c r="E166" s="23">
        <v>75</v>
      </c>
      <c r="F166" s="96"/>
      <c r="G166" s="99"/>
      <c r="H166" s="24">
        <f>(E166*F162)</f>
        <v>1275</v>
      </c>
      <c r="I166" s="25">
        <f>SUM(E166*G162)</f>
        <v>2100</v>
      </c>
      <c r="J166" s="24">
        <f t="shared" si="56"/>
        <v>3375</v>
      </c>
      <c r="K166" s="26">
        <v>1275</v>
      </c>
      <c r="L166" s="27">
        <v>2100</v>
      </c>
      <c r="M166" s="26">
        <f t="shared" si="54"/>
        <v>3375</v>
      </c>
      <c r="N166" s="28">
        <f>SUM(H166-K166)</f>
        <v>0</v>
      </c>
      <c r="O166" s="27">
        <f t="shared" si="57"/>
        <v>0</v>
      </c>
      <c r="P166" s="26">
        <f t="shared" si="55"/>
        <v>0</v>
      </c>
      <c r="Q166" s="83"/>
    </row>
    <row r="167" spans="1:17" ht="12.75">
      <c r="A167" s="103"/>
      <c r="B167" s="91"/>
      <c r="C167" s="93"/>
      <c r="D167" s="16" t="s">
        <v>25</v>
      </c>
      <c r="E167" s="23">
        <v>82</v>
      </c>
      <c r="F167" s="96"/>
      <c r="G167" s="99"/>
      <c r="H167" s="24">
        <f>(E167*F162)</f>
        <v>1394</v>
      </c>
      <c r="I167" s="25">
        <f>SUM(E167*G162)</f>
        <v>2296</v>
      </c>
      <c r="J167" s="24">
        <f t="shared" si="56"/>
        <v>3690</v>
      </c>
      <c r="K167" s="26">
        <v>1394</v>
      </c>
      <c r="L167" s="27">
        <v>2296</v>
      </c>
      <c r="M167" s="26">
        <f t="shared" si="54"/>
        <v>3690</v>
      </c>
      <c r="N167" s="28">
        <f>SUM(H167-K167)</f>
        <v>0</v>
      </c>
      <c r="O167" s="27">
        <f t="shared" si="57"/>
        <v>0</v>
      </c>
      <c r="P167" s="26">
        <f t="shared" si="55"/>
        <v>0</v>
      </c>
      <c r="Q167" s="83"/>
    </row>
    <row r="168" spans="1:17" ht="12.75">
      <c r="A168" s="103"/>
      <c r="B168" s="84"/>
      <c r="C168" s="93"/>
      <c r="D168" s="16" t="s">
        <v>26</v>
      </c>
      <c r="E168" s="23">
        <v>86</v>
      </c>
      <c r="F168" s="96"/>
      <c r="G168" s="99"/>
      <c r="H168" s="24">
        <f>(E168*F162)</f>
        <v>1462</v>
      </c>
      <c r="I168" s="25">
        <f>SUM(E168*G162)</f>
        <v>2408</v>
      </c>
      <c r="J168" s="24">
        <f t="shared" si="56"/>
        <v>3870</v>
      </c>
      <c r="K168" s="26">
        <v>1462</v>
      </c>
      <c r="L168" s="27">
        <v>2408</v>
      </c>
      <c r="M168" s="26">
        <f t="shared" si="54"/>
        <v>3870</v>
      </c>
      <c r="N168" s="28">
        <v>0</v>
      </c>
      <c r="O168" s="27">
        <f t="shared" si="57"/>
        <v>0</v>
      </c>
      <c r="P168" s="26">
        <f t="shared" si="55"/>
        <v>0</v>
      </c>
      <c r="Q168" s="83"/>
    </row>
    <row r="169" spans="1:17" ht="12.75">
      <c r="A169" s="103"/>
      <c r="B169" s="85"/>
      <c r="C169" s="93"/>
      <c r="D169" s="16" t="s">
        <v>27</v>
      </c>
      <c r="E169" s="23">
        <v>93</v>
      </c>
      <c r="F169" s="96"/>
      <c r="G169" s="99"/>
      <c r="H169" s="24">
        <f>(E169*F162)</f>
        <v>1581</v>
      </c>
      <c r="I169" s="25">
        <f>SUM(E169*G162)</f>
        <v>2604</v>
      </c>
      <c r="J169" s="24">
        <f t="shared" si="56"/>
        <v>4185</v>
      </c>
      <c r="K169" s="26">
        <v>1581</v>
      </c>
      <c r="L169" s="27">
        <v>2604</v>
      </c>
      <c r="M169" s="26">
        <f t="shared" si="54"/>
        <v>4185</v>
      </c>
      <c r="N169" s="28">
        <f>SUM(H169-K169)</f>
        <v>0</v>
      </c>
      <c r="O169" s="27">
        <f t="shared" si="57"/>
        <v>0</v>
      </c>
      <c r="P169" s="26">
        <f t="shared" si="55"/>
        <v>0</v>
      </c>
      <c r="Q169" s="83"/>
    </row>
    <row r="170" spans="1:17" ht="12.75">
      <c r="A170" s="103"/>
      <c r="B170" s="85"/>
      <c r="C170" s="93"/>
      <c r="D170" s="16" t="s">
        <v>28</v>
      </c>
      <c r="E170" s="23">
        <v>90</v>
      </c>
      <c r="F170" s="96"/>
      <c r="G170" s="99"/>
      <c r="H170" s="24">
        <f>(E170*F162)</f>
        <v>1530</v>
      </c>
      <c r="I170" s="25">
        <f>SUM(E170*G162)</f>
        <v>2520</v>
      </c>
      <c r="J170" s="24">
        <f t="shared" si="56"/>
        <v>4050</v>
      </c>
      <c r="K170" s="26">
        <v>1530</v>
      </c>
      <c r="L170" s="27">
        <v>2520</v>
      </c>
      <c r="M170" s="26">
        <f t="shared" si="54"/>
        <v>4050</v>
      </c>
      <c r="N170" s="28">
        <f>SUM(H170-K170)</f>
        <v>0</v>
      </c>
      <c r="O170" s="27">
        <f t="shared" si="57"/>
        <v>0</v>
      </c>
      <c r="P170" s="26">
        <f t="shared" si="55"/>
        <v>0</v>
      </c>
      <c r="Q170" s="83"/>
    </row>
    <row r="171" spans="1:17" ht="12.75">
      <c r="A171" s="103"/>
      <c r="B171" s="85"/>
      <c r="C171" s="93"/>
      <c r="D171" s="16" t="s">
        <v>29</v>
      </c>
      <c r="E171" s="23">
        <v>86</v>
      </c>
      <c r="F171" s="96"/>
      <c r="G171" s="99"/>
      <c r="H171" s="24">
        <f>(E171*F162)</f>
        <v>1462</v>
      </c>
      <c r="I171" s="25">
        <f>SUM(E171*G162)</f>
        <v>2408</v>
      </c>
      <c r="J171" s="24">
        <f t="shared" si="56"/>
        <v>3870</v>
      </c>
      <c r="K171" s="26">
        <v>1462</v>
      </c>
      <c r="L171" s="27">
        <v>2408</v>
      </c>
      <c r="M171" s="26">
        <f t="shared" si="54"/>
        <v>3870</v>
      </c>
      <c r="N171" s="28">
        <f>SUM(H171-K171)</f>
        <v>0</v>
      </c>
      <c r="O171" s="27">
        <f t="shared" si="57"/>
        <v>0</v>
      </c>
      <c r="P171" s="26">
        <f t="shared" si="55"/>
        <v>0</v>
      </c>
      <c r="Q171" s="83"/>
    </row>
    <row r="172" spans="1:17" ht="12.75">
      <c r="A172" s="103"/>
      <c r="B172" s="85"/>
      <c r="C172" s="93"/>
      <c r="D172" s="16" t="s">
        <v>30</v>
      </c>
      <c r="E172" s="23">
        <v>72</v>
      </c>
      <c r="F172" s="96"/>
      <c r="G172" s="99"/>
      <c r="H172" s="24">
        <f>(E172*F162)</f>
        <v>1224</v>
      </c>
      <c r="I172" s="25">
        <f>SUM(E172*G162)</f>
        <v>2016</v>
      </c>
      <c r="J172" s="24">
        <f t="shared" si="56"/>
        <v>3240</v>
      </c>
      <c r="K172" s="26">
        <v>1224</v>
      </c>
      <c r="L172" s="27">
        <v>2016</v>
      </c>
      <c r="M172" s="26">
        <f t="shared" si="54"/>
        <v>3240</v>
      </c>
      <c r="N172" s="28">
        <f>SUM(H172-K172)</f>
        <v>0</v>
      </c>
      <c r="O172" s="27">
        <f t="shared" si="57"/>
        <v>0</v>
      </c>
      <c r="P172" s="26">
        <f t="shared" si="55"/>
        <v>0</v>
      </c>
      <c r="Q172" s="83"/>
    </row>
    <row r="173" spans="1:17" ht="13.5" thickBot="1">
      <c r="A173" s="104"/>
      <c r="B173" s="86"/>
      <c r="C173" s="94"/>
      <c r="D173" s="56" t="s">
        <v>31</v>
      </c>
      <c r="E173" s="60">
        <v>77</v>
      </c>
      <c r="F173" s="97"/>
      <c r="G173" s="100"/>
      <c r="H173" s="29">
        <f>SUM(E173*F162)</f>
        <v>1309</v>
      </c>
      <c r="I173" s="25">
        <f>SUM(E173*G162)</f>
        <v>2156</v>
      </c>
      <c r="J173" s="29">
        <f>SUM(H173,I173)</f>
        <v>3465</v>
      </c>
      <c r="K173" s="30">
        <v>1309</v>
      </c>
      <c r="L173" s="31">
        <v>2156</v>
      </c>
      <c r="M173" s="30">
        <f t="shared" si="54"/>
        <v>3465</v>
      </c>
      <c r="N173" s="32">
        <f>SUM(H173-K173)</f>
        <v>0</v>
      </c>
      <c r="O173" s="31">
        <f>SUM(I173-L173)</f>
        <v>0</v>
      </c>
      <c r="P173" s="30">
        <f t="shared" si="55"/>
        <v>0</v>
      </c>
      <c r="Q173" s="83"/>
    </row>
    <row r="174" spans="1:17" ht="13.5" thickBot="1">
      <c r="A174" s="33"/>
      <c r="B174" s="72">
        <v>2015</v>
      </c>
      <c r="C174" s="35"/>
      <c r="D174" s="36" t="s">
        <v>32</v>
      </c>
      <c r="E174" s="37">
        <f>SUM(E162,E163,E164,E165,E166,E167,E168,E169,E170,E171,E172,E173)</f>
        <v>963</v>
      </c>
      <c r="F174" s="35"/>
      <c r="G174" s="34"/>
      <c r="H174" s="38">
        <f>SUM(H162:H173)</f>
        <v>16371</v>
      </c>
      <c r="I174" s="39">
        <f>SUM(I162:I173)</f>
        <v>26964</v>
      </c>
      <c r="J174" s="39">
        <f>SUM(J162:J173)</f>
        <v>43335</v>
      </c>
      <c r="K174" s="40">
        <f>SUM(K162:K173)</f>
        <v>16371</v>
      </c>
      <c r="L174" s="40">
        <f>SUM(L162:L173)</f>
        <v>26964</v>
      </c>
      <c r="M174" s="41">
        <f>SUM(M162,M163,M164,M165,M166,M168,M167,M169,M170,M171,M172,M173)</f>
        <v>43335</v>
      </c>
      <c r="N174" s="41">
        <f>SUM(N162:N173)</f>
        <v>0</v>
      </c>
      <c r="O174" s="41">
        <f>SUM(O162:O173)</f>
        <v>0</v>
      </c>
      <c r="P174" s="40">
        <f>SUM(P162:P173)</f>
        <v>0</v>
      </c>
      <c r="Q174" s="42"/>
    </row>
    <row r="175" spans="1:17" ht="13.5" thickBot="1">
      <c r="A175" s="61"/>
      <c r="B175" s="62" t="s">
        <v>66</v>
      </c>
      <c r="C175" s="63"/>
      <c r="D175" s="64"/>
      <c r="E175" s="65"/>
      <c r="F175" s="63"/>
      <c r="G175" s="61"/>
      <c r="H175" s="66"/>
      <c r="I175" s="67"/>
      <c r="J175" s="68"/>
      <c r="K175" s="73">
        <v>83170</v>
      </c>
      <c r="L175" s="74">
        <v>34286.24</v>
      </c>
      <c r="M175" s="69"/>
      <c r="N175" s="70"/>
      <c r="O175" s="69"/>
      <c r="P175" s="69"/>
      <c r="Q175" s="71"/>
    </row>
    <row r="176" spans="1:17" ht="12.75">
      <c r="A176" s="110">
        <v>13</v>
      </c>
      <c r="B176" s="90" t="s">
        <v>57</v>
      </c>
      <c r="C176" s="107" t="s">
        <v>58</v>
      </c>
      <c r="D176" s="43" t="s">
        <v>20</v>
      </c>
      <c r="E176" s="43">
        <v>729.6</v>
      </c>
      <c r="F176" s="95">
        <v>5.68</v>
      </c>
      <c r="G176" s="98">
        <v>28</v>
      </c>
      <c r="H176" s="18">
        <f>(E176*F176)</f>
        <v>4144.128</v>
      </c>
      <c r="I176" s="19">
        <f>SUM(G176*E176)</f>
        <v>20428.8</v>
      </c>
      <c r="J176" s="18">
        <f aca="true" t="shared" si="58" ref="J176:J187">SUM(H176,I176)</f>
        <v>24572.928</v>
      </c>
      <c r="K176" s="20">
        <v>4144.13</v>
      </c>
      <c r="L176" s="21">
        <v>20428.8</v>
      </c>
      <c r="M176" s="20">
        <f>SUM(K176:L176)</f>
        <v>24572.93</v>
      </c>
      <c r="N176" s="22">
        <f>SUM(H176-K176)</f>
        <v>-0.0020000000004074536</v>
      </c>
      <c r="O176" s="21">
        <f>SUM(I176-L176)</f>
        <v>0</v>
      </c>
      <c r="P176" s="20">
        <f>SUM(N176:O176)</f>
        <v>-0.0020000000004074536</v>
      </c>
      <c r="Q176" s="82"/>
    </row>
    <row r="177" spans="1:17" ht="12.75">
      <c r="A177" s="111"/>
      <c r="B177" s="91"/>
      <c r="C177" s="108"/>
      <c r="D177" s="44" t="s">
        <v>21</v>
      </c>
      <c r="E177" s="44">
        <v>639.6</v>
      </c>
      <c r="F177" s="96"/>
      <c r="G177" s="99"/>
      <c r="H177" s="24">
        <f>(E177*F176)</f>
        <v>3632.928</v>
      </c>
      <c r="I177" s="25">
        <f>SUM(E177*G176)</f>
        <v>17908.8</v>
      </c>
      <c r="J177" s="24">
        <f t="shared" si="58"/>
        <v>21541.728</v>
      </c>
      <c r="K177" s="26">
        <v>3632.93</v>
      </c>
      <c r="L177" s="27">
        <v>17908.8</v>
      </c>
      <c r="M177" s="26">
        <f aca="true" t="shared" si="59" ref="M177:M187">SUM(K177:L177)</f>
        <v>21541.73</v>
      </c>
      <c r="N177" s="28">
        <f>SUM(H177-K177)</f>
        <v>-0.0019999999999527063</v>
      </c>
      <c r="O177" s="27">
        <f>SUM(I177-L177)</f>
        <v>0</v>
      </c>
      <c r="P177" s="26">
        <f aca="true" t="shared" si="60" ref="P177:P187">SUM(N177:O177)</f>
        <v>-0.0019999999999527063</v>
      </c>
      <c r="Q177" s="83"/>
    </row>
    <row r="178" spans="1:17" ht="12.75">
      <c r="A178" s="111"/>
      <c r="B178" s="91"/>
      <c r="C178" s="108"/>
      <c r="D178" s="44" t="s">
        <v>22</v>
      </c>
      <c r="E178" s="44">
        <v>727.8</v>
      </c>
      <c r="F178" s="96"/>
      <c r="G178" s="99"/>
      <c r="H178" s="24">
        <f>(E178*F176)</f>
        <v>4133.9039999999995</v>
      </c>
      <c r="I178" s="25">
        <f>SUM(E178*G176)</f>
        <v>20378.399999999998</v>
      </c>
      <c r="J178" s="24">
        <f t="shared" si="58"/>
        <v>24512.303999999996</v>
      </c>
      <c r="K178" s="26">
        <v>4133.9</v>
      </c>
      <c r="L178" s="27">
        <v>20378.4</v>
      </c>
      <c r="M178" s="26">
        <f t="shared" si="59"/>
        <v>24512.300000000003</v>
      </c>
      <c r="N178" s="28">
        <f>SUM(H178-K178)</f>
        <v>0.0039999999999054126</v>
      </c>
      <c r="O178" s="27">
        <f aca="true" t="shared" si="61" ref="O178:O186">SUM(I178-L178)</f>
        <v>-3.637978807091713E-12</v>
      </c>
      <c r="P178" s="26">
        <f t="shared" si="60"/>
        <v>0.003999999996267434</v>
      </c>
      <c r="Q178" s="83"/>
    </row>
    <row r="179" spans="1:17" ht="12.75">
      <c r="A179" s="111"/>
      <c r="B179" s="91"/>
      <c r="C179" s="108"/>
      <c r="D179" s="44" t="s">
        <v>23</v>
      </c>
      <c r="E179" s="44">
        <v>756.6</v>
      </c>
      <c r="F179" s="96"/>
      <c r="G179" s="99"/>
      <c r="H179" s="24">
        <f>(E179*F176)</f>
        <v>4297.488</v>
      </c>
      <c r="I179" s="25">
        <f>SUM(E179*G176)</f>
        <v>21184.8</v>
      </c>
      <c r="J179" s="24">
        <f t="shared" si="58"/>
        <v>25482.288</v>
      </c>
      <c r="K179" s="26">
        <v>4297.49</v>
      </c>
      <c r="L179" s="27">
        <v>21184.8</v>
      </c>
      <c r="M179" s="26">
        <f t="shared" si="59"/>
        <v>25482.29</v>
      </c>
      <c r="N179" s="28">
        <f>SUM(H179-K179)</f>
        <v>-0.001999999999497959</v>
      </c>
      <c r="O179" s="27">
        <f t="shared" si="61"/>
        <v>0</v>
      </c>
      <c r="P179" s="26">
        <f t="shared" si="60"/>
        <v>-0.001999999999497959</v>
      </c>
      <c r="Q179" s="83"/>
    </row>
    <row r="180" spans="1:17" ht="12.75">
      <c r="A180" s="111"/>
      <c r="B180" s="91"/>
      <c r="C180" s="108"/>
      <c r="D180" s="44" t="s">
        <v>24</v>
      </c>
      <c r="E180" s="44">
        <v>696</v>
      </c>
      <c r="F180" s="96"/>
      <c r="G180" s="99"/>
      <c r="H180" s="24">
        <f>(E180*F176)</f>
        <v>3953.2799999999997</v>
      </c>
      <c r="I180" s="25">
        <f>SUM(E180*G176)</f>
        <v>19488</v>
      </c>
      <c r="J180" s="24">
        <f t="shared" si="58"/>
        <v>23441.28</v>
      </c>
      <c r="K180" s="26">
        <v>3953.28</v>
      </c>
      <c r="L180" s="27">
        <v>19488</v>
      </c>
      <c r="M180" s="26">
        <f t="shared" si="59"/>
        <v>23441.28</v>
      </c>
      <c r="N180" s="28">
        <f>SUM(H180-K180)</f>
        <v>-4.547473508864641E-13</v>
      </c>
      <c r="O180" s="27">
        <f t="shared" si="61"/>
        <v>0</v>
      </c>
      <c r="P180" s="26">
        <f t="shared" si="60"/>
        <v>-4.547473508864641E-13</v>
      </c>
      <c r="Q180" s="83"/>
    </row>
    <row r="181" spans="1:17" ht="12.75">
      <c r="A181" s="111"/>
      <c r="B181" s="91"/>
      <c r="C181" s="108"/>
      <c r="D181" s="44" t="s">
        <v>25</v>
      </c>
      <c r="E181" s="44">
        <v>761.4</v>
      </c>
      <c r="F181" s="96"/>
      <c r="G181" s="99"/>
      <c r="H181" s="24">
        <f>(E181*F176)</f>
        <v>4324.7519999999995</v>
      </c>
      <c r="I181" s="25">
        <f>SUM(E181*G176)</f>
        <v>21319.2</v>
      </c>
      <c r="J181" s="24">
        <f t="shared" si="58"/>
        <v>25643.952</v>
      </c>
      <c r="K181" s="26">
        <v>4324.75</v>
      </c>
      <c r="L181" s="27">
        <v>21319.2</v>
      </c>
      <c r="M181" s="26">
        <f t="shared" si="59"/>
        <v>25643.95</v>
      </c>
      <c r="N181" s="28">
        <f>SUM(H181-K181)</f>
        <v>0.001999999999497959</v>
      </c>
      <c r="O181" s="27">
        <f t="shared" si="61"/>
        <v>0</v>
      </c>
      <c r="P181" s="26">
        <f t="shared" si="60"/>
        <v>0.001999999999497959</v>
      </c>
      <c r="Q181" s="83"/>
    </row>
    <row r="182" spans="1:17" ht="12.75">
      <c r="A182" s="111"/>
      <c r="B182" s="91"/>
      <c r="C182" s="108"/>
      <c r="D182" s="44" t="s">
        <v>26</v>
      </c>
      <c r="E182" s="44">
        <v>769.2</v>
      </c>
      <c r="F182" s="96"/>
      <c r="G182" s="99"/>
      <c r="H182" s="24">
        <f>(E182*F176)</f>
        <v>4369.056</v>
      </c>
      <c r="I182" s="25">
        <f>SUM(E182*G176)</f>
        <v>21537.600000000002</v>
      </c>
      <c r="J182" s="24">
        <f t="shared" si="58"/>
        <v>25906.656000000003</v>
      </c>
      <c r="K182" s="26">
        <v>4396.06</v>
      </c>
      <c r="L182" s="27">
        <v>21537.6</v>
      </c>
      <c r="M182" s="26">
        <f t="shared" si="59"/>
        <v>25933.66</v>
      </c>
      <c r="N182" s="28">
        <v>0</v>
      </c>
      <c r="O182" s="27">
        <f t="shared" si="61"/>
        <v>3.637978807091713E-12</v>
      </c>
      <c r="P182" s="26">
        <f t="shared" si="60"/>
        <v>3.637978807091713E-12</v>
      </c>
      <c r="Q182" s="83"/>
    </row>
    <row r="183" spans="1:17" ht="12.75">
      <c r="A183" s="111"/>
      <c r="B183" s="91"/>
      <c r="C183" s="108"/>
      <c r="D183" s="44" t="s">
        <v>27</v>
      </c>
      <c r="E183" s="44">
        <v>717.6</v>
      </c>
      <c r="F183" s="96"/>
      <c r="G183" s="99"/>
      <c r="H183" s="24">
        <f>(E183*F176)</f>
        <v>4075.968</v>
      </c>
      <c r="I183" s="25">
        <f>SUM(E183*G176)</f>
        <v>20092.8</v>
      </c>
      <c r="J183" s="24">
        <f t="shared" si="58"/>
        <v>24168.768</v>
      </c>
      <c r="K183" s="26">
        <v>4075.97</v>
      </c>
      <c r="L183" s="27">
        <v>20092.8</v>
      </c>
      <c r="M183" s="26">
        <f t="shared" si="59"/>
        <v>24168.77</v>
      </c>
      <c r="N183" s="28">
        <f>SUM(H183-K183)</f>
        <v>-0.0019999999999527063</v>
      </c>
      <c r="O183" s="27">
        <f t="shared" si="61"/>
        <v>0</v>
      </c>
      <c r="P183" s="26">
        <f t="shared" si="60"/>
        <v>-0.0019999999999527063</v>
      </c>
      <c r="Q183" s="83"/>
    </row>
    <row r="184" spans="1:17" ht="12.75">
      <c r="A184" s="111"/>
      <c r="B184" s="91"/>
      <c r="C184" s="108"/>
      <c r="D184" s="44" t="s">
        <v>28</v>
      </c>
      <c r="E184" s="44">
        <v>774</v>
      </c>
      <c r="F184" s="96"/>
      <c r="G184" s="99"/>
      <c r="H184" s="24">
        <f>(E184*F176)</f>
        <v>4396.32</v>
      </c>
      <c r="I184" s="25">
        <f>SUM(E184*G176)</f>
        <v>21672</v>
      </c>
      <c r="J184" s="24">
        <f t="shared" si="58"/>
        <v>26068.32</v>
      </c>
      <c r="K184" s="26">
        <v>4396.32</v>
      </c>
      <c r="L184" s="27">
        <v>21672</v>
      </c>
      <c r="M184" s="26">
        <f t="shared" si="59"/>
        <v>26068.32</v>
      </c>
      <c r="N184" s="28">
        <f>SUM(H184-K184)</f>
        <v>0</v>
      </c>
      <c r="O184" s="27">
        <f t="shared" si="61"/>
        <v>0</v>
      </c>
      <c r="P184" s="26">
        <f t="shared" si="60"/>
        <v>0</v>
      </c>
      <c r="Q184" s="83"/>
    </row>
    <row r="185" spans="1:17" ht="12.75">
      <c r="A185" s="111"/>
      <c r="B185" s="91"/>
      <c r="C185" s="108"/>
      <c r="D185" s="44" t="s">
        <v>29</v>
      </c>
      <c r="E185" s="44">
        <v>777.6</v>
      </c>
      <c r="F185" s="96"/>
      <c r="G185" s="99"/>
      <c r="H185" s="24">
        <f>(E185*F176)</f>
        <v>4416.768</v>
      </c>
      <c r="I185" s="25">
        <f>SUM(E185*G176)</f>
        <v>21772.8</v>
      </c>
      <c r="J185" s="24">
        <f t="shared" si="58"/>
        <v>26189.568</v>
      </c>
      <c r="K185" s="26">
        <v>4416.77</v>
      </c>
      <c r="L185" s="27">
        <v>21772.8</v>
      </c>
      <c r="M185" s="26">
        <f t="shared" si="59"/>
        <v>26189.57</v>
      </c>
      <c r="N185" s="28">
        <f>SUM(H185-K185)</f>
        <v>-0.0020000000004074536</v>
      </c>
      <c r="O185" s="27">
        <f t="shared" si="61"/>
        <v>0</v>
      </c>
      <c r="P185" s="26">
        <f t="shared" si="60"/>
        <v>-0.0020000000004074536</v>
      </c>
      <c r="Q185" s="83"/>
    </row>
    <row r="186" spans="1:17" ht="12.75">
      <c r="A186" s="111"/>
      <c r="B186" s="91"/>
      <c r="C186" s="108"/>
      <c r="D186" s="44" t="s">
        <v>30</v>
      </c>
      <c r="E186" s="44">
        <v>759</v>
      </c>
      <c r="F186" s="96"/>
      <c r="G186" s="99"/>
      <c r="H186" s="24">
        <f>(E186*F176)</f>
        <v>4311.12</v>
      </c>
      <c r="I186" s="25">
        <f>SUM(E186*G176)</f>
        <v>21252</v>
      </c>
      <c r="J186" s="24">
        <f t="shared" si="58"/>
        <v>25563.12</v>
      </c>
      <c r="K186" s="26">
        <v>4311.12</v>
      </c>
      <c r="L186" s="27">
        <v>21252</v>
      </c>
      <c r="M186" s="26">
        <f t="shared" si="59"/>
        <v>25563.12</v>
      </c>
      <c r="N186" s="28">
        <f>SUM(H186-K186)</f>
        <v>0</v>
      </c>
      <c r="O186" s="27">
        <f t="shared" si="61"/>
        <v>0</v>
      </c>
      <c r="P186" s="26">
        <f t="shared" si="60"/>
        <v>0</v>
      </c>
      <c r="Q186" s="83"/>
    </row>
    <row r="187" spans="1:17" ht="13.5" thickBot="1">
      <c r="A187" s="112"/>
      <c r="B187" s="116"/>
      <c r="C187" s="109"/>
      <c r="D187" s="57" t="s">
        <v>31</v>
      </c>
      <c r="E187" s="57">
        <v>721.2</v>
      </c>
      <c r="F187" s="97"/>
      <c r="G187" s="100"/>
      <c r="H187" s="29">
        <f>SUM(E187*F176)</f>
        <v>4096.416</v>
      </c>
      <c r="I187" s="25">
        <f>SUM(E187*G176)</f>
        <v>20193.600000000002</v>
      </c>
      <c r="J187" s="29">
        <f t="shared" si="58"/>
        <v>24290.016000000003</v>
      </c>
      <c r="K187" s="30">
        <v>4096.42</v>
      </c>
      <c r="L187" s="31">
        <v>20193.6</v>
      </c>
      <c r="M187" s="30">
        <f t="shared" si="59"/>
        <v>24290.019999999997</v>
      </c>
      <c r="N187" s="32">
        <f>SUM(H187-K187)</f>
        <v>-0.0039999999999054126</v>
      </c>
      <c r="O187" s="31">
        <f>SUM(I187-L187)</f>
        <v>3.637978807091713E-12</v>
      </c>
      <c r="P187" s="30">
        <f t="shared" si="60"/>
        <v>-0.003999999996267434</v>
      </c>
      <c r="Q187" s="83"/>
    </row>
    <row r="188" spans="1:17" ht="13.5" thickBot="1">
      <c r="A188" s="45"/>
      <c r="B188" s="72">
        <v>2015</v>
      </c>
      <c r="C188" s="36"/>
      <c r="D188" s="36" t="s">
        <v>32</v>
      </c>
      <c r="E188" s="36">
        <f>SUM(E176,E177,E178,E179,E180,E181,E182,E183,E184,E185,E186,E187)</f>
        <v>8829.6</v>
      </c>
      <c r="F188" s="36"/>
      <c r="G188" s="36"/>
      <c r="H188" s="39">
        <f aca="true" t="shared" si="62" ref="H188:P188">SUM(H176:H187)</f>
        <v>50152.128000000004</v>
      </c>
      <c r="I188" s="39">
        <f t="shared" si="62"/>
        <v>247228.8</v>
      </c>
      <c r="J188" s="39">
        <f t="shared" si="62"/>
        <v>297380.928</v>
      </c>
      <c r="K188" s="40">
        <f t="shared" si="62"/>
        <v>50179.14000000001</v>
      </c>
      <c r="L188" s="40">
        <f t="shared" si="62"/>
        <v>247228.8</v>
      </c>
      <c r="M188" s="41">
        <f t="shared" si="62"/>
        <v>297407.94000000006</v>
      </c>
      <c r="N188" s="41">
        <f t="shared" si="62"/>
        <v>-0.008000000001175067</v>
      </c>
      <c r="O188" s="41">
        <f t="shared" si="62"/>
        <v>3.637978807091713E-12</v>
      </c>
      <c r="P188" s="40">
        <f t="shared" si="62"/>
        <v>-0.007999999997537088</v>
      </c>
      <c r="Q188" s="46"/>
    </row>
    <row r="189" spans="1:17" ht="13.5" thickBot="1">
      <c r="A189" s="61"/>
      <c r="B189" s="62" t="s">
        <v>66</v>
      </c>
      <c r="C189" s="63"/>
      <c r="D189" s="64"/>
      <c r="E189" s="65"/>
      <c r="F189" s="63"/>
      <c r="G189" s="61"/>
      <c r="H189" s="66"/>
      <c r="I189" s="67"/>
      <c r="J189" s="68"/>
      <c r="K189" s="73">
        <v>232123.96</v>
      </c>
      <c r="L189" s="74">
        <v>563264.18</v>
      </c>
      <c r="M189" s="69"/>
      <c r="N189" s="70"/>
      <c r="O189" s="69"/>
      <c r="P189" s="69"/>
      <c r="Q189" s="71"/>
    </row>
    <row r="190" spans="1:17" ht="12.75">
      <c r="A190" s="102">
        <v>14</v>
      </c>
      <c r="B190" s="90" t="s">
        <v>59</v>
      </c>
      <c r="C190" s="151" t="s">
        <v>60</v>
      </c>
      <c r="D190" s="43" t="s">
        <v>20</v>
      </c>
      <c r="E190" s="47">
        <v>390</v>
      </c>
      <c r="F190" s="95">
        <v>3.61</v>
      </c>
      <c r="G190" s="98">
        <v>28</v>
      </c>
      <c r="H190" s="18">
        <f>(E190*F190)</f>
        <v>1407.8999999999999</v>
      </c>
      <c r="I190" s="19">
        <f>SUM(G190*E190)</f>
        <v>10920</v>
      </c>
      <c r="J190" s="18">
        <f aca="true" t="shared" si="63" ref="J190:J201">SUM(H190,I190)</f>
        <v>12327.9</v>
      </c>
      <c r="K190" s="20">
        <v>1407.9</v>
      </c>
      <c r="L190" s="21">
        <v>10920</v>
      </c>
      <c r="M190" s="20">
        <f>SUM(K190:L190)</f>
        <v>12327.9</v>
      </c>
      <c r="N190" s="22">
        <f aca="true" t="shared" si="64" ref="N190:N195">SUM(H190-K190)</f>
        <v>-2.2737367544323206E-13</v>
      </c>
      <c r="O190" s="21">
        <v>0</v>
      </c>
      <c r="P190" s="20">
        <f aca="true" t="shared" si="65" ref="P190:P195">SUM(N190:O190)</f>
        <v>-2.2737367544323206E-13</v>
      </c>
      <c r="Q190" s="154"/>
    </row>
    <row r="191" spans="1:17" ht="12.75">
      <c r="A191" s="103"/>
      <c r="B191" s="91"/>
      <c r="C191" s="152"/>
      <c r="D191" s="44" t="s">
        <v>21</v>
      </c>
      <c r="E191" s="48">
        <v>350</v>
      </c>
      <c r="F191" s="96"/>
      <c r="G191" s="99"/>
      <c r="H191" s="24">
        <f>(E191*F190)</f>
        <v>1263.5</v>
      </c>
      <c r="I191" s="25">
        <f>SUM(E191*G190)</f>
        <v>9800</v>
      </c>
      <c r="J191" s="24">
        <f t="shared" si="63"/>
        <v>11063.5</v>
      </c>
      <c r="K191" s="26">
        <v>1263.5</v>
      </c>
      <c r="L191" s="27">
        <v>9800</v>
      </c>
      <c r="M191" s="26">
        <f aca="true" t="shared" si="66" ref="M191:M201">SUM(K191:L191)</f>
        <v>11063.5</v>
      </c>
      <c r="N191" s="28">
        <f t="shared" si="64"/>
        <v>0</v>
      </c>
      <c r="O191" s="27">
        <f>SUM(I191-L191)</f>
        <v>0</v>
      </c>
      <c r="P191" s="26">
        <f t="shared" si="65"/>
        <v>0</v>
      </c>
      <c r="Q191" s="155"/>
    </row>
    <row r="192" spans="1:17" ht="12.75">
      <c r="A192" s="103"/>
      <c r="B192" s="91"/>
      <c r="C192" s="152"/>
      <c r="D192" s="44" t="s">
        <v>22</v>
      </c>
      <c r="E192" s="48">
        <v>360</v>
      </c>
      <c r="F192" s="96"/>
      <c r="G192" s="99"/>
      <c r="H192" s="24">
        <f>(E192*F190)</f>
        <v>1299.6</v>
      </c>
      <c r="I192" s="25">
        <f>SUM(E192*G190)</f>
        <v>10080</v>
      </c>
      <c r="J192" s="24">
        <f t="shared" si="63"/>
        <v>11379.6</v>
      </c>
      <c r="K192" s="26">
        <v>1299.6</v>
      </c>
      <c r="L192" s="27">
        <v>10080</v>
      </c>
      <c r="M192" s="26">
        <f t="shared" si="66"/>
        <v>11379.6</v>
      </c>
      <c r="N192" s="28">
        <f t="shared" si="64"/>
        <v>0</v>
      </c>
      <c r="O192" s="27">
        <f aca="true" t="shared" si="67" ref="O192:O200">SUM(I192-L192)</f>
        <v>0</v>
      </c>
      <c r="P192" s="26">
        <f t="shared" si="65"/>
        <v>0</v>
      </c>
      <c r="Q192" s="155"/>
    </row>
    <row r="193" spans="1:17" ht="12.75">
      <c r="A193" s="103"/>
      <c r="B193" s="91"/>
      <c r="C193" s="152"/>
      <c r="D193" s="44" t="s">
        <v>23</v>
      </c>
      <c r="E193" s="48">
        <v>380</v>
      </c>
      <c r="F193" s="96"/>
      <c r="G193" s="99"/>
      <c r="H193" s="24">
        <f>(E193*F190)</f>
        <v>1371.8</v>
      </c>
      <c r="I193" s="25">
        <f>SUM(E193*G190)</f>
        <v>10640</v>
      </c>
      <c r="J193" s="24">
        <f t="shared" si="63"/>
        <v>12011.8</v>
      </c>
      <c r="K193" s="26">
        <v>1371.8</v>
      </c>
      <c r="L193" s="27">
        <v>10640</v>
      </c>
      <c r="M193" s="26">
        <f t="shared" si="66"/>
        <v>12011.8</v>
      </c>
      <c r="N193" s="28">
        <f t="shared" si="64"/>
        <v>0</v>
      </c>
      <c r="O193" s="27">
        <f t="shared" si="67"/>
        <v>0</v>
      </c>
      <c r="P193" s="26">
        <f t="shared" si="65"/>
        <v>0</v>
      </c>
      <c r="Q193" s="155"/>
    </row>
    <row r="194" spans="1:17" ht="12.75">
      <c r="A194" s="103"/>
      <c r="B194" s="91"/>
      <c r="C194" s="152"/>
      <c r="D194" s="44" t="s">
        <v>24</v>
      </c>
      <c r="E194" s="48">
        <v>350</v>
      </c>
      <c r="F194" s="96"/>
      <c r="G194" s="99"/>
      <c r="H194" s="24">
        <f>(E194*F190)</f>
        <v>1263.5</v>
      </c>
      <c r="I194" s="25">
        <f>SUM(E194*G190)</f>
        <v>9800</v>
      </c>
      <c r="J194" s="24">
        <f t="shared" si="63"/>
        <v>11063.5</v>
      </c>
      <c r="K194" s="26">
        <v>1263.5</v>
      </c>
      <c r="L194" s="27">
        <v>9800</v>
      </c>
      <c r="M194" s="26">
        <f t="shared" si="66"/>
        <v>11063.5</v>
      </c>
      <c r="N194" s="28">
        <f t="shared" si="64"/>
        <v>0</v>
      </c>
      <c r="O194" s="27">
        <f t="shared" si="67"/>
        <v>0</v>
      </c>
      <c r="P194" s="26">
        <f t="shared" si="65"/>
        <v>0</v>
      </c>
      <c r="Q194" s="155"/>
    </row>
    <row r="195" spans="1:17" ht="12.75">
      <c r="A195" s="103"/>
      <c r="B195" s="91"/>
      <c r="C195" s="152"/>
      <c r="D195" s="44" t="s">
        <v>25</v>
      </c>
      <c r="E195" s="48">
        <v>370</v>
      </c>
      <c r="F195" s="96"/>
      <c r="G195" s="99"/>
      <c r="H195" s="24">
        <f>(E195*F190)</f>
        <v>1335.7</v>
      </c>
      <c r="I195" s="25">
        <f>SUM(E195*G190)</f>
        <v>10360</v>
      </c>
      <c r="J195" s="24">
        <f t="shared" si="63"/>
        <v>11695.7</v>
      </c>
      <c r="K195" s="26">
        <v>1335.7</v>
      </c>
      <c r="L195" s="27">
        <v>10360</v>
      </c>
      <c r="M195" s="26">
        <f t="shared" si="66"/>
        <v>11695.7</v>
      </c>
      <c r="N195" s="28">
        <f t="shared" si="64"/>
        <v>0</v>
      </c>
      <c r="O195" s="27">
        <f t="shared" si="67"/>
        <v>0</v>
      </c>
      <c r="P195" s="26">
        <f t="shared" si="65"/>
        <v>0</v>
      </c>
      <c r="Q195" s="155"/>
    </row>
    <row r="196" spans="1:17" ht="12.75">
      <c r="A196" s="103"/>
      <c r="B196" s="91"/>
      <c r="C196" s="152"/>
      <c r="D196" s="44" t="s">
        <v>26</v>
      </c>
      <c r="E196" s="48">
        <v>350</v>
      </c>
      <c r="F196" s="96"/>
      <c r="G196" s="99"/>
      <c r="H196" s="24">
        <f>(E196*F190)</f>
        <v>1263.5</v>
      </c>
      <c r="I196" s="25">
        <f>SUM(E196*G190)</f>
        <v>9800</v>
      </c>
      <c r="J196" s="24">
        <f t="shared" si="63"/>
        <v>11063.5</v>
      </c>
      <c r="K196" s="26">
        <v>1263.5</v>
      </c>
      <c r="L196" s="26">
        <v>9800</v>
      </c>
      <c r="M196" s="26">
        <f t="shared" si="66"/>
        <v>11063.5</v>
      </c>
      <c r="N196" s="28">
        <v>0</v>
      </c>
      <c r="O196" s="27">
        <v>0</v>
      </c>
      <c r="P196" s="26">
        <f aca="true" t="shared" si="68" ref="P196:P201">SUM(N196+O196)</f>
        <v>0</v>
      </c>
      <c r="Q196" s="155"/>
    </row>
    <row r="197" spans="1:17" ht="12.75">
      <c r="A197" s="103"/>
      <c r="B197" s="91"/>
      <c r="C197" s="152"/>
      <c r="D197" s="44" t="s">
        <v>27</v>
      </c>
      <c r="E197" s="48">
        <v>360</v>
      </c>
      <c r="F197" s="96"/>
      <c r="G197" s="99"/>
      <c r="H197" s="24">
        <f>(E197*F190)</f>
        <v>1299.6</v>
      </c>
      <c r="I197" s="25">
        <f>SUM(E197*G190)</f>
        <v>10080</v>
      </c>
      <c r="J197" s="24">
        <f t="shared" si="63"/>
        <v>11379.6</v>
      </c>
      <c r="K197" s="26">
        <v>1299.6</v>
      </c>
      <c r="L197" s="26">
        <v>10080</v>
      </c>
      <c r="M197" s="26">
        <f t="shared" si="66"/>
        <v>11379.6</v>
      </c>
      <c r="N197" s="28">
        <v>0</v>
      </c>
      <c r="O197" s="27">
        <v>0</v>
      </c>
      <c r="P197" s="26">
        <f t="shared" si="68"/>
        <v>0</v>
      </c>
      <c r="Q197" s="155"/>
    </row>
    <row r="198" spans="1:17" ht="12.75">
      <c r="A198" s="103"/>
      <c r="B198" s="91"/>
      <c r="C198" s="152"/>
      <c r="D198" s="44" t="s">
        <v>28</v>
      </c>
      <c r="E198" s="48">
        <v>355</v>
      </c>
      <c r="F198" s="96"/>
      <c r="G198" s="99"/>
      <c r="H198" s="24">
        <f>(E198*F190)</f>
        <v>1281.55</v>
      </c>
      <c r="I198" s="25">
        <f>SUM(E198*G190)</f>
        <v>9940</v>
      </c>
      <c r="J198" s="24">
        <f t="shared" si="63"/>
        <v>11221.55</v>
      </c>
      <c r="K198" s="26">
        <v>1281.55</v>
      </c>
      <c r="L198" s="26">
        <v>9940</v>
      </c>
      <c r="M198" s="26">
        <f t="shared" si="66"/>
        <v>11221.55</v>
      </c>
      <c r="N198" s="28">
        <v>0</v>
      </c>
      <c r="O198" s="27">
        <v>0</v>
      </c>
      <c r="P198" s="26">
        <f t="shared" si="68"/>
        <v>0</v>
      </c>
      <c r="Q198" s="155"/>
    </row>
    <row r="199" spans="1:17" ht="12.75">
      <c r="A199" s="103"/>
      <c r="B199" s="91"/>
      <c r="C199" s="152"/>
      <c r="D199" s="44" t="s">
        <v>29</v>
      </c>
      <c r="E199" s="48">
        <v>360</v>
      </c>
      <c r="F199" s="96"/>
      <c r="G199" s="99"/>
      <c r="H199" s="24">
        <f>(E199*F190)</f>
        <v>1299.6</v>
      </c>
      <c r="I199" s="25">
        <f>SUM(E199*G190)</f>
        <v>10080</v>
      </c>
      <c r="J199" s="24">
        <f t="shared" si="63"/>
        <v>11379.6</v>
      </c>
      <c r="K199" s="26">
        <v>1299.6</v>
      </c>
      <c r="L199" s="26">
        <v>10080</v>
      </c>
      <c r="M199" s="26">
        <f t="shared" si="66"/>
        <v>11379.6</v>
      </c>
      <c r="N199" s="28">
        <v>0</v>
      </c>
      <c r="O199" s="27">
        <v>0</v>
      </c>
      <c r="P199" s="26">
        <f t="shared" si="68"/>
        <v>0</v>
      </c>
      <c r="Q199" s="155"/>
    </row>
    <row r="200" spans="1:17" ht="12.75">
      <c r="A200" s="103"/>
      <c r="B200" s="91"/>
      <c r="C200" s="152"/>
      <c r="D200" s="44" t="s">
        <v>30</v>
      </c>
      <c r="E200" s="48">
        <v>350</v>
      </c>
      <c r="F200" s="96"/>
      <c r="G200" s="99"/>
      <c r="H200" s="24">
        <f>(E200*F190)</f>
        <v>1263.5</v>
      </c>
      <c r="I200" s="25">
        <f>SUM(E200*G190)</f>
        <v>9800</v>
      </c>
      <c r="J200" s="24">
        <f t="shared" si="63"/>
        <v>11063.5</v>
      </c>
      <c r="K200" s="26">
        <v>1263.5</v>
      </c>
      <c r="L200" s="27">
        <v>9800</v>
      </c>
      <c r="M200" s="26">
        <f t="shared" si="66"/>
        <v>11063.5</v>
      </c>
      <c r="N200" s="28">
        <f>SUM(H200-K200)</f>
        <v>0</v>
      </c>
      <c r="O200" s="27">
        <f t="shared" si="67"/>
        <v>0</v>
      </c>
      <c r="P200" s="26">
        <f t="shared" si="68"/>
        <v>0</v>
      </c>
      <c r="Q200" s="155"/>
    </row>
    <row r="201" spans="1:17" ht="13.5" thickBot="1">
      <c r="A201" s="104"/>
      <c r="B201" s="116"/>
      <c r="C201" s="153"/>
      <c r="D201" s="58" t="s">
        <v>31</v>
      </c>
      <c r="E201" s="59">
        <v>360</v>
      </c>
      <c r="F201" s="97"/>
      <c r="G201" s="100"/>
      <c r="H201" s="29">
        <f>SUM(E201*F190)</f>
        <v>1299.6</v>
      </c>
      <c r="I201" s="25">
        <f>SUM(E201*G190)</f>
        <v>10080</v>
      </c>
      <c r="J201" s="29">
        <f t="shared" si="63"/>
        <v>11379.6</v>
      </c>
      <c r="K201" s="30">
        <v>1299.6</v>
      </c>
      <c r="L201" s="31">
        <v>10080</v>
      </c>
      <c r="M201" s="30">
        <f t="shared" si="66"/>
        <v>11379.6</v>
      </c>
      <c r="N201" s="32">
        <f>SUM(H201-K201)</f>
        <v>0</v>
      </c>
      <c r="O201" s="31">
        <f>SUM(I201-L201)</f>
        <v>0</v>
      </c>
      <c r="P201" s="26">
        <f t="shared" si="68"/>
        <v>0</v>
      </c>
      <c r="Q201" s="155"/>
    </row>
    <row r="202" spans="1:17" ht="13.5" thickBot="1">
      <c r="A202" s="49"/>
      <c r="B202" s="72">
        <v>2015</v>
      </c>
      <c r="C202" s="50"/>
      <c r="D202" s="36" t="s">
        <v>32</v>
      </c>
      <c r="E202" s="36">
        <f>SUM(E190,E191,E192,E193,E194,E195,E196,E197,E198,E199,E200,E201)</f>
        <v>4335</v>
      </c>
      <c r="F202" s="34"/>
      <c r="G202" s="34"/>
      <c r="H202" s="39">
        <f aca="true" t="shared" si="69" ref="H202:P202">SUM(H190:H201)</f>
        <v>15649.35</v>
      </c>
      <c r="I202" s="39">
        <f t="shared" si="69"/>
        <v>121380</v>
      </c>
      <c r="J202" s="39">
        <f t="shared" si="69"/>
        <v>137029.35</v>
      </c>
      <c r="K202" s="40">
        <f t="shared" si="69"/>
        <v>15649.35</v>
      </c>
      <c r="L202" s="40">
        <f t="shared" si="69"/>
        <v>121380</v>
      </c>
      <c r="M202" s="41">
        <f t="shared" si="69"/>
        <v>137029.35</v>
      </c>
      <c r="N202" s="41">
        <f t="shared" si="69"/>
        <v>-2.2737367544323206E-13</v>
      </c>
      <c r="O202" s="41">
        <f t="shared" si="69"/>
        <v>0</v>
      </c>
      <c r="P202" s="40">
        <f t="shared" si="69"/>
        <v>-2.2737367544323206E-13</v>
      </c>
      <c r="Q202" s="51"/>
    </row>
    <row r="203" spans="1:17" ht="13.5" thickBot="1">
      <c r="A203" s="61"/>
      <c r="B203" s="62" t="s">
        <v>66</v>
      </c>
      <c r="C203" s="63"/>
      <c r="D203" s="64"/>
      <c r="E203" s="65"/>
      <c r="F203" s="63"/>
      <c r="G203" s="61"/>
      <c r="H203" s="66"/>
      <c r="I203" s="67"/>
      <c r="J203" s="68"/>
      <c r="K203" s="73">
        <v>120826.7</v>
      </c>
      <c r="L203" s="74">
        <v>196972</v>
      </c>
      <c r="M203" s="69"/>
      <c r="N203" s="70"/>
      <c r="O203" s="69"/>
      <c r="P203" s="69"/>
      <c r="Q203" s="71"/>
    </row>
    <row r="204" spans="1:17" ht="12.75">
      <c r="A204" s="87">
        <v>15</v>
      </c>
      <c r="B204" s="90" t="s">
        <v>61</v>
      </c>
      <c r="C204" s="92" t="s">
        <v>62</v>
      </c>
      <c r="D204" s="16" t="s">
        <v>20</v>
      </c>
      <c r="E204" s="17">
        <v>52</v>
      </c>
      <c r="F204" s="95">
        <v>9.41</v>
      </c>
      <c r="G204" s="98">
        <v>28</v>
      </c>
      <c r="H204" s="18">
        <f>(E204*F204)</f>
        <v>489.32</v>
      </c>
      <c r="I204" s="19">
        <f>SUM(G204*E204)</f>
        <v>1456</v>
      </c>
      <c r="J204" s="18">
        <f aca="true" t="shared" si="70" ref="J204:J215">SUM(H204,I204)</f>
        <v>1945.32</v>
      </c>
      <c r="K204" s="20">
        <v>489.32</v>
      </c>
      <c r="L204" s="21">
        <v>1456</v>
      </c>
      <c r="M204" s="20">
        <f>SUM(K204:L204)</f>
        <v>1945.32</v>
      </c>
      <c r="N204" s="22">
        <f>SUM(H204-K204)</f>
        <v>0</v>
      </c>
      <c r="O204" s="21">
        <f>SUM(I204-L204)</f>
        <v>0</v>
      </c>
      <c r="P204" s="20">
        <f>SUM(N204:O204)</f>
        <v>0</v>
      </c>
      <c r="Q204" s="82"/>
    </row>
    <row r="205" spans="1:17" ht="12.75">
      <c r="A205" s="88"/>
      <c r="B205" s="91"/>
      <c r="C205" s="93"/>
      <c r="D205" s="16" t="s">
        <v>21</v>
      </c>
      <c r="E205" s="23">
        <v>56</v>
      </c>
      <c r="F205" s="96"/>
      <c r="G205" s="99"/>
      <c r="H205" s="24">
        <f>(E205*F204)</f>
        <v>526.96</v>
      </c>
      <c r="I205" s="25">
        <f>SUM(E205*G204)</f>
        <v>1568</v>
      </c>
      <c r="J205" s="24">
        <f t="shared" si="70"/>
        <v>2094.96</v>
      </c>
      <c r="K205" s="26">
        <v>526.96</v>
      </c>
      <c r="L205" s="27">
        <v>1568</v>
      </c>
      <c r="M205" s="26">
        <f aca="true" t="shared" si="71" ref="M205:M215">SUM(K205:L205)</f>
        <v>2094.96</v>
      </c>
      <c r="N205" s="28">
        <f>SUM(H205-K205)</f>
        <v>0</v>
      </c>
      <c r="O205" s="27">
        <f>SUM(I205-L205)</f>
        <v>0</v>
      </c>
      <c r="P205" s="26">
        <f aca="true" t="shared" si="72" ref="P205:P215">SUM(N205:O205)</f>
        <v>0</v>
      </c>
      <c r="Q205" s="83"/>
    </row>
    <row r="206" spans="1:17" ht="12.75">
      <c r="A206" s="88"/>
      <c r="B206" s="91"/>
      <c r="C206" s="93"/>
      <c r="D206" s="16" t="s">
        <v>22</v>
      </c>
      <c r="E206" s="23">
        <v>58</v>
      </c>
      <c r="F206" s="96"/>
      <c r="G206" s="99"/>
      <c r="H206" s="24">
        <f>(E206*F204)</f>
        <v>545.78</v>
      </c>
      <c r="I206" s="25">
        <f>SUM(E206*G204)</f>
        <v>1624</v>
      </c>
      <c r="J206" s="24">
        <f t="shared" si="70"/>
        <v>2169.7799999999997</v>
      </c>
      <c r="K206" s="26">
        <v>545.78</v>
      </c>
      <c r="L206" s="27">
        <v>1624</v>
      </c>
      <c r="M206" s="26">
        <f t="shared" si="71"/>
        <v>2169.7799999999997</v>
      </c>
      <c r="N206" s="28">
        <f>SUM(H206-K206)</f>
        <v>0</v>
      </c>
      <c r="O206" s="27">
        <f aca="true" t="shared" si="73" ref="O206:O214">SUM(I206-L206)</f>
        <v>0</v>
      </c>
      <c r="P206" s="26">
        <f t="shared" si="72"/>
        <v>0</v>
      </c>
      <c r="Q206" s="83"/>
    </row>
    <row r="207" spans="1:17" ht="12.75">
      <c r="A207" s="88"/>
      <c r="B207" s="91"/>
      <c r="C207" s="93"/>
      <c r="D207" s="16" t="s">
        <v>23</v>
      </c>
      <c r="E207" s="23">
        <v>56</v>
      </c>
      <c r="F207" s="96"/>
      <c r="G207" s="99"/>
      <c r="H207" s="24">
        <f>(E207*F204)</f>
        <v>526.96</v>
      </c>
      <c r="I207" s="25">
        <f>SUM(E207*G204)</f>
        <v>1568</v>
      </c>
      <c r="J207" s="24">
        <f t="shared" si="70"/>
        <v>2094.96</v>
      </c>
      <c r="K207" s="26">
        <v>526.96</v>
      </c>
      <c r="L207" s="27">
        <v>1568</v>
      </c>
      <c r="M207" s="26">
        <f t="shared" si="71"/>
        <v>2094.96</v>
      </c>
      <c r="N207" s="28">
        <f>SUM(H207-K207)</f>
        <v>0</v>
      </c>
      <c r="O207" s="27">
        <f t="shared" si="73"/>
        <v>0</v>
      </c>
      <c r="P207" s="26">
        <f t="shared" si="72"/>
        <v>0</v>
      </c>
      <c r="Q207" s="83"/>
    </row>
    <row r="208" spans="1:17" ht="12.75">
      <c r="A208" s="88"/>
      <c r="B208" s="91"/>
      <c r="C208" s="93"/>
      <c r="D208" s="16" t="s">
        <v>24</v>
      </c>
      <c r="E208" s="23">
        <v>42</v>
      </c>
      <c r="F208" s="96"/>
      <c r="G208" s="99"/>
      <c r="H208" s="24">
        <f>(E208*F204)</f>
        <v>395.22</v>
      </c>
      <c r="I208" s="25">
        <f>SUM(E208*G204)</f>
        <v>1176</v>
      </c>
      <c r="J208" s="24">
        <f t="shared" si="70"/>
        <v>1571.22</v>
      </c>
      <c r="K208" s="26">
        <v>395.22</v>
      </c>
      <c r="L208" s="27">
        <v>1176</v>
      </c>
      <c r="M208" s="26">
        <f t="shared" si="71"/>
        <v>1571.22</v>
      </c>
      <c r="N208" s="28">
        <f>SUM(H208-K208)</f>
        <v>0</v>
      </c>
      <c r="O208" s="27">
        <f t="shared" si="73"/>
        <v>0</v>
      </c>
      <c r="P208" s="26">
        <f t="shared" si="72"/>
        <v>0</v>
      </c>
      <c r="Q208" s="83"/>
    </row>
    <row r="209" spans="1:17" ht="12.75">
      <c r="A209" s="88"/>
      <c r="B209" s="91"/>
      <c r="C209" s="93"/>
      <c r="D209" s="16" t="s">
        <v>25</v>
      </c>
      <c r="E209" s="23">
        <v>45</v>
      </c>
      <c r="F209" s="96"/>
      <c r="G209" s="99"/>
      <c r="H209" s="24">
        <f>(E209*F204)</f>
        <v>423.45</v>
      </c>
      <c r="I209" s="25">
        <f>SUM(E209*G204)</f>
        <v>1260</v>
      </c>
      <c r="J209" s="24">
        <f t="shared" si="70"/>
        <v>1683.45</v>
      </c>
      <c r="K209" s="26">
        <v>423.45</v>
      </c>
      <c r="L209" s="27">
        <v>1260</v>
      </c>
      <c r="M209" s="26">
        <f t="shared" si="71"/>
        <v>1683.45</v>
      </c>
      <c r="N209" s="28">
        <f>SUM(H209-K209)</f>
        <v>0</v>
      </c>
      <c r="O209" s="27">
        <f t="shared" si="73"/>
        <v>0</v>
      </c>
      <c r="P209" s="26">
        <f t="shared" si="72"/>
        <v>0</v>
      </c>
      <c r="Q209" s="83"/>
    </row>
    <row r="210" spans="1:17" ht="12.75">
      <c r="A210" s="88"/>
      <c r="B210" s="84"/>
      <c r="C210" s="93"/>
      <c r="D210" s="16" t="s">
        <v>26</v>
      </c>
      <c r="E210" s="23">
        <v>44</v>
      </c>
      <c r="F210" s="96"/>
      <c r="G210" s="99"/>
      <c r="H210" s="24">
        <f>(E210*F204)</f>
        <v>414.04</v>
      </c>
      <c r="I210" s="25">
        <f>SUM(E210*G204)</f>
        <v>1232</v>
      </c>
      <c r="J210" s="24">
        <f t="shared" si="70"/>
        <v>1646.04</v>
      </c>
      <c r="K210" s="26">
        <v>4014.04</v>
      </c>
      <c r="L210" s="27">
        <v>1232</v>
      </c>
      <c r="M210" s="26">
        <f t="shared" si="71"/>
        <v>5246.04</v>
      </c>
      <c r="N210" s="28">
        <v>0</v>
      </c>
      <c r="O210" s="27">
        <f t="shared" si="73"/>
        <v>0</v>
      </c>
      <c r="P210" s="26">
        <f t="shared" si="72"/>
        <v>0</v>
      </c>
      <c r="Q210" s="83"/>
    </row>
    <row r="211" spans="1:17" ht="12.75">
      <c r="A211" s="88"/>
      <c r="B211" s="85"/>
      <c r="C211" s="93"/>
      <c r="D211" s="16" t="s">
        <v>27</v>
      </c>
      <c r="E211" s="23">
        <v>51</v>
      </c>
      <c r="F211" s="96"/>
      <c r="G211" s="99"/>
      <c r="H211" s="24">
        <f>(E211*F204)</f>
        <v>479.91</v>
      </c>
      <c r="I211" s="25">
        <f>SUM(E211*G204)</f>
        <v>1428</v>
      </c>
      <c r="J211" s="24">
        <f t="shared" si="70"/>
        <v>1907.91</v>
      </c>
      <c r="K211" s="26">
        <v>479.91</v>
      </c>
      <c r="L211" s="27">
        <v>1428</v>
      </c>
      <c r="M211" s="26">
        <f t="shared" si="71"/>
        <v>1907.91</v>
      </c>
      <c r="N211" s="28">
        <f>SUM(H211-K211)</f>
        <v>0</v>
      </c>
      <c r="O211" s="27">
        <f t="shared" si="73"/>
        <v>0</v>
      </c>
      <c r="P211" s="26">
        <f t="shared" si="72"/>
        <v>0</v>
      </c>
      <c r="Q211" s="83"/>
    </row>
    <row r="212" spans="1:17" ht="12.75">
      <c r="A212" s="88"/>
      <c r="B212" s="85"/>
      <c r="C212" s="93"/>
      <c r="D212" s="16" t="s">
        <v>28</v>
      </c>
      <c r="E212" s="23">
        <v>56</v>
      </c>
      <c r="F212" s="96"/>
      <c r="G212" s="99"/>
      <c r="H212" s="24">
        <f>(E212*F204)</f>
        <v>526.96</v>
      </c>
      <c r="I212" s="25">
        <f>SUM(E212*G204)</f>
        <v>1568</v>
      </c>
      <c r="J212" s="24">
        <f t="shared" si="70"/>
        <v>2094.96</v>
      </c>
      <c r="K212" s="26">
        <v>526.96</v>
      </c>
      <c r="L212" s="27">
        <v>1568</v>
      </c>
      <c r="M212" s="26">
        <f t="shared" si="71"/>
        <v>2094.96</v>
      </c>
      <c r="N212" s="28">
        <f>SUM(H212-K212)</f>
        <v>0</v>
      </c>
      <c r="O212" s="27">
        <f t="shared" si="73"/>
        <v>0</v>
      </c>
      <c r="P212" s="26">
        <f t="shared" si="72"/>
        <v>0</v>
      </c>
      <c r="Q212" s="83"/>
    </row>
    <row r="213" spans="1:17" ht="12.75">
      <c r="A213" s="88"/>
      <c r="B213" s="85"/>
      <c r="C213" s="93"/>
      <c r="D213" s="16" t="s">
        <v>29</v>
      </c>
      <c r="E213" s="23">
        <v>63</v>
      </c>
      <c r="F213" s="96"/>
      <c r="G213" s="99"/>
      <c r="H213" s="24">
        <f>(E213*F204)</f>
        <v>592.83</v>
      </c>
      <c r="I213" s="25">
        <f>SUM(E213*G204)</f>
        <v>1764</v>
      </c>
      <c r="J213" s="24">
        <f t="shared" si="70"/>
        <v>2356.83</v>
      </c>
      <c r="K213" s="26">
        <v>592.83</v>
      </c>
      <c r="L213" s="27">
        <v>1764</v>
      </c>
      <c r="M213" s="26">
        <f t="shared" si="71"/>
        <v>2356.83</v>
      </c>
      <c r="N213" s="28">
        <f>SUM(H213-K213)</f>
        <v>0</v>
      </c>
      <c r="O213" s="27">
        <f t="shared" si="73"/>
        <v>0</v>
      </c>
      <c r="P213" s="26">
        <f t="shared" si="72"/>
        <v>0</v>
      </c>
      <c r="Q213" s="83"/>
    </row>
    <row r="214" spans="1:17" ht="12.75">
      <c r="A214" s="88"/>
      <c r="B214" s="85"/>
      <c r="C214" s="93"/>
      <c r="D214" s="16" t="s">
        <v>30</v>
      </c>
      <c r="E214" s="23">
        <v>64</v>
      </c>
      <c r="F214" s="96"/>
      <c r="G214" s="99"/>
      <c r="H214" s="24">
        <f>(E214*F204)</f>
        <v>602.24</v>
      </c>
      <c r="I214" s="25">
        <f>SUM(E214*G204)</f>
        <v>1792</v>
      </c>
      <c r="J214" s="24">
        <f t="shared" si="70"/>
        <v>2394.24</v>
      </c>
      <c r="K214" s="26">
        <v>602.24</v>
      </c>
      <c r="L214" s="27">
        <v>1792</v>
      </c>
      <c r="M214" s="26">
        <f t="shared" si="71"/>
        <v>2394.24</v>
      </c>
      <c r="N214" s="28">
        <f>SUM(H214-K214)</f>
        <v>0</v>
      </c>
      <c r="O214" s="27">
        <f t="shared" si="73"/>
        <v>0</v>
      </c>
      <c r="P214" s="26">
        <f t="shared" si="72"/>
        <v>0</v>
      </c>
      <c r="Q214" s="83"/>
    </row>
    <row r="215" spans="1:17" ht="13.5" thickBot="1">
      <c r="A215" s="89"/>
      <c r="B215" s="86"/>
      <c r="C215" s="94"/>
      <c r="D215" s="56" t="s">
        <v>31</v>
      </c>
      <c r="E215" s="60">
        <v>65</v>
      </c>
      <c r="F215" s="97"/>
      <c r="G215" s="100"/>
      <c r="H215" s="29">
        <f>SUM(E215*F204)</f>
        <v>611.65</v>
      </c>
      <c r="I215" s="25">
        <f>SUM(E215*G204)</f>
        <v>1820</v>
      </c>
      <c r="J215" s="29">
        <f t="shared" si="70"/>
        <v>2431.65</v>
      </c>
      <c r="K215" s="30">
        <v>611.65</v>
      </c>
      <c r="L215" s="31">
        <v>1820</v>
      </c>
      <c r="M215" s="30">
        <f t="shared" si="71"/>
        <v>2431.65</v>
      </c>
      <c r="N215" s="32">
        <f>SUM(H215-K215)</f>
        <v>0</v>
      </c>
      <c r="O215" s="31">
        <f>SUM(I215-L215)</f>
        <v>0</v>
      </c>
      <c r="P215" s="30">
        <f t="shared" si="72"/>
        <v>0</v>
      </c>
      <c r="Q215" s="101"/>
    </row>
    <row r="216" spans="1:17" ht="15.75" thickBot="1">
      <c r="A216" s="52"/>
      <c r="B216" s="72">
        <v>2015</v>
      </c>
      <c r="C216" s="35"/>
      <c r="D216" s="36" t="s">
        <v>32</v>
      </c>
      <c r="E216" s="37">
        <f>SUM(E204,E205,E206,E207,E208,E209,E210,E211,E212,E213,E214,E215)</f>
        <v>652</v>
      </c>
      <c r="F216" s="35"/>
      <c r="G216" s="34"/>
      <c r="H216" s="39">
        <f aca="true" t="shared" si="74" ref="H216:P216">SUM(H204:H215)</f>
        <v>6135.319999999999</v>
      </c>
      <c r="I216" s="39">
        <f t="shared" si="74"/>
        <v>18256</v>
      </c>
      <c r="J216" s="39">
        <f t="shared" si="74"/>
        <v>24391.32</v>
      </c>
      <c r="K216" s="40">
        <f t="shared" si="74"/>
        <v>9735.32</v>
      </c>
      <c r="L216" s="40">
        <f t="shared" si="74"/>
        <v>18256</v>
      </c>
      <c r="M216" s="41">
        <f t="shared" si="74"/>
        <v>27991.32</v>
      </c>
      <c r="N216" s="41">
        <f t="shared" si="74"/>
        <v>0</v>
      </c>
      <c r="O216" s="41">
        <f t="shared" si="74"/>
        <v>0</v>
      </c>
      <c r="P216" s="40">
        <f t="shared" si="74"/>
        <v>0</v>
      </c>
      <c r="Q216" s="42"/>
    </row>
    <row r="217" spans="1:17" ht="13.5" thickBot="1">
      <c r="A217" s="49"/>
      <c r="B217" s="62" t="s">
        <v>66</v>
      </c>
      <c r="C217" s="50"/>
      <c r="D217" s="36"/>
      <c r="E217" s="36"/>
      <c r="F217" s="34"/>
      <c r="G217" s="34"/>
      <c r="H217" s="39"/>
      <c r="I217" s="39"/>
      <c r="J217" s="39"/>
      <c r="K217" s="75">
        <v>44095.26</v>
      </c>
      <c r="L217" s="75"/>
      <c r="M217" s="41"/>
      <c r="N217" s="41"/>
      <c r="O217" s="41"/>
      <c r="P217" s="40"/>
      <c r="Q217" s="51"/>
    </row>
    <row r="218" spans="1:17" s="81" customFormat="1" ht="15">
      <c r="A218" s="76"/>
      <c r="B218" s="77" t="s">
        <v>64</v>
      </c>
      <c r="C218" s="78"/>
      <c r="D218" s="77"/>
      <c r="E218" s="79">
        <f aca="true" t="shared" si="75" ref="E218:P218">SUM(E20+E34+E48+E62+E76+E90+E104+E118+E132+E146+E160+E174+E188+E202+E216)</f>
        <v>110646.336</v>
      </c>
      <c r="F218" s="79">
        <f t="shared" si="75"/>
        <v>0</v>
      </c>
      <c r="G218" s="79">
        <f t="shared" si="75"/>
        <v>0</v>
      </c>
      <c r="H218" s="79">
        <f t="shared" si="75"/>
        <v>317998.21904</v>
      </c>
      <c r="I218" s="79">
        <f t="shared" si="75"/>
        <v>3098097.408</v>
      </c>
      <c r="J218" s="79">
        <f t="shared" si="75"/>
        <v>3416095.6270399997</v>
      </c>
      <c r="K218" s="79">
        <f t="shared" si="75"/>
        <v>321624.98</v>
      </c>
      <c r="L218" s="79">
        <f t="shared" si="75"/>
        <v>3098099.75</v>
      </c>
      <c r="M218" s="79">
        <f t="shared" si="75"/>
        <v>3177273.73</v>
      </c>
      <c r="N218" s="79">
        <f t="shared" si="75"/>
        <v>0.24396000000069762</v>
      </c>
      <c r="O218" s="79">
        <f t="shared" si="75"/>
        <v>-2.3419999999382526</v>
      </c>
      <c r="P218" s="79">
        <f t="shared" si="75"/>
        <v>-2.098039999937555</v>
      </c>
      <c r="Q218" s="80"/>
    </row>
  </sheetData>
  <sheetProtection/>
  <mergeCells count="122">
    <mergeCell ref="Q204:Q215"/>
    <mergeCell ref="B210:B215"/>
    <mergeCell ref="A190:A201"/>
    <mergeCell ref="B190:B195"/>
    <mergeCell ref="C190:C201"/>
    <mergeCell ref="F190:F201"/>
    <mergeCell ref="G190:G201"/>
    <mergeCell ref="Q190:Q201"/>
    <mergeCell ref="B196:B201"/>
    <mergeCell ref="A204:A215"/>
    <mergeCell ref="B168:B173"/>
    <mergeCell ref="A176:A187"/>
    <mergeCell ref="B176:B181"/>
    <mergeCell ref="C176:C187"/>
    <mergeCell ref="F176:F187"/>
    <mergeCell ref="G204:G215"/>
    <mergeCell ref="B204:B209"/>
    <mergeCell ref="C204:C215"/>
    <mergeCell ref="F204:F215"/>
    <mergeCell ref="J3:J6"/>
    <mergeCell ref="G176:G187"/>
    <mergeCell ref="Q176:Q187"/>
    <mergeCell ref="B182:B187"/>
    <mergeCell ref="A162:A173"/>
    <mergeCell ref="B162:B167"/>
    <mergeCell ref="C162:C173"/>
    <mergeCell ref="F162:F173"/>
    <mergeCell ref="G162:G173"/>
    <mergeCell ref="Q162:Q173"/>
    <mergeCell ref="D3:E5"/>
    <mergeCell ref="Q3:Q6"/>
    <mergeCell ref="K3:K6"/>
    <mergeCell ref="M3:M6"/>
    <mergeCell ref="N3:N6"/>
    <mergeCell ref="L3:L6"/>
    <mergeCell ref="O3:O6"/>
    <mergeCell ref="F3:G5"/>
    <mergeCell ref="H3:H6"/>
    <mergeCell ref="I3:I6"/>
    <mergeCell ref="A8:A19"/>
    <mergeCell ref="B8:B13"/>
    <mergeCell ref="C8:C19"/>
    <mergeCell ref="F8:F19"/>
    <mergeCell ref="P3:P6"/>
    <mergeCell ref="A1:Q1"/>
    <mergeCell ref="C2:D2"/>
    <mergeCell ref="A3:A6"/>
    <mergeCell ref="B3:B6"/>
    <mergeCell ref="C3:C6"/>
    <mergeCell ref="G8:G19"/>
    <mergeCell ref="Q8:Q19"/>
    <mergeCell ref="B14:B19"/>
    <mergeCell ref="A22:A33"/>
    <mergeCell ref="B22:B27"/>
    <mergeCell ref="C22:C33"/>
    <mergeCell ref="F22:F33"/>
    <mergeCell ref="G22:G33"/>
    <mergeCell ref="Q22:Q33"/>
    <mergeCell ref="B28:B33"/>
    <mergeCell ref="F50:F61"/>
    <mergeCell ref="G50:G61"/>
    <mergeCell ref="Q50:Q61"/>
    <mergeCell ref="B56:B61"/>
    <mergeCell ref="A36:A47"/>
    <mergeCell ref="B36:B41"/>
    <mergeCell ref="C36:C47"/>
    <mergeCell ref="F36:F47"/>
    <mergeCell ref="A64:A75"/>
    <mergeCell ref="B64:B69"/>
    <mergeCell ref="C64:C75"/>
    <mergeCell ref="F64:F75"/>
    <mergeCell ref="G36:G47"/>
    <mergeCell ref="Q36:Q47"/>
    <mergeCell ref="B42:B47"/>
    <mergeCell ref="A50:A61"/>
    <mergeCell ref="B50:B55"/>
    <mergeCell ref="C50:C61"/>
    <mergeCell ref="G64:G75"/>
    <mergeCell ref="Q64:Q75"/>
    <mergeCell ref="B70:B75"/>
    <mergeCell ref="A78:A89"/>
    <mergeCell ref="B78:B83"/>
    <mergeCell ref="C78:C89"/>
    <mergeCell ref="F78:F89"/>
    <mergeCell ref="G78:G89"/>
    <mergeCell ref="Q78:Q89"/>
    <mergeCell ref="B84:B89"/>
    <mergeCell ref="F106:F117"/>
    <mergeCell ref="G106:G117"/>
    <mergeCell ref="Q106:Q117"/>
    <mergeCell ref="B112:B117"/>
    <mergeCell ref="A92:A103"/>
    <mergeCell ref="B92:B97"/>
    <mergeCell ref="C92:C103"/>
    <mergeCell ref="F92:F103"/>
    <mergeCell ref="A120:A131"/>
    <mergeCell ref="B120:B125"/>
    <mergeCell ref="C120:C131"/>
    <mergeCell ref="F120:F131"/>
    <mergeCell ref="G92:G103"/>
    <mergeCell ref="Q92:Q103"/>
    <mergeCell ref="B98:B103"/>
    <mergeCell ref="A106:A117"/>
    <mergeCell ref="B106:B111"/>
    <mergeCell ref="C106:C117"/>
    <mergeCell ref="G120:G131"/>
    <mergeCell ref="Q120:Q131"/>
    <mergeCell ref="B126:B131"/>
    <mergeCell ref="A134:A145"/>
    <mergeCell ref="B134:B139"/>
    <mergeCell ref="C134:C145"/>
    <mergeCell ref="F134:F145"/>
    <mergeCell ref="G134:G145"/>
    <mergeCell ref="Q134:Q145"/>
    <mergeCell ref="B140:B145"/>
    <mergeCell ref="Q148:Q159"/>
    <mergeCell ref="B154:B159"/>
    <mergeCell ref="A148:A159"/>
    <mergeCell ref="B148:B153"/>
    <mergeCell ref="C148:C159"/>
    <mergeCell ref="F148:F159"/>
    <mergeCell ref="G148:G159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SLAleksandrov</dc:creator>
  <cp:keywords/>
  <dc:description/>
  <cp:lastModifiedBy>OM</cp:lastModifiedBy>
  <cp:lastPrinted>2015-08-05T08:56:01Z</cp:lastPrinted>
  <dcterms:created xsi:type="dcterms:W3CDTF">2013-11-08T15:13:18Z</dcterms:created>
  <dcterms:modified xsi:type="dcterms:W3CDTF">2016-03-01T13:56:42Z</dcterms:modified>
  <cp:category/>
  <cp:version/>
  <cp:contentType/>
  <cp:contentStatus/>
</cp:coreProperties>
</file>